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dauw\Downloads\"/>
    </mc:Choice>
  </mc:AlternateContent>
  <xr:revisionPtr revIDLastSave="0" documentId="8_{429FD793-74DB-4773-B6EC-D725D31B12A5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IPP | PB" sheetId="9" r:id="rId1"/>
    <sheet name="IPP | PB (%)" sheetId="13" r:id="rId2"/>
    <sheet name="PRI | OV" sheetId="7" r:id="rId3"/>
    <sheet name="PRI | OV (cent)" sheetId="12" r:id="rId4"/>
    <sheet name="361-04" sheetId="5" r:id="rId5"/>
    <sheet name="364-23" sheetId="1" r:id="rId6"/>
    <sheet name="364-34" sheetId="4" r:id="rId7"/>
    <sheet name="364-24" sheetId="2" r:id="rId8"/>
    <sheet name="364-26" sheetId="6" r:id="rId9"/>
    <sheet name="366-07" sheetId="3" r:id="rId10"/>
    <sheet name="366-14" sheetId="11" r:id="rId11"/>
    <sheet name="367-10" sheetId="8" r:id="rId12"/>
    <sheet name="367-15" sheetId="10" r:id="rId13"/>
  </sheets>
  <definedNames>
    <definedName name="_xlnm.Print_Titles" localSheetId="1">'IPP | PB (%)'!$A:$A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7" i="12" l="1"/>
  <c r="AA39" i="12"/>
  <c r="W37" i="13"/>
  <c r="X39" i="13" s="1"/>
  <c r="AA37" i="13"/>
  <c r="AA39" i="13" s="1"/>
  <c r="B37" i="13"/>
  <c r="C37" i="13"/>
  <c r="D37" i="13"/>
  <c r="E37" i="13"/>
  <c r="F37" i="13"/>
  <c r="G39" i="13" s="1"/>
  <c r="G37" i="13"/>
  <c r="H37" i="13"/>
  <c r="I37" i="13"/>
  <c r="J39" i="13" s="1"/>
  <c r="J37" i="13"/>
  <c r="K37" i="13"/>
  <c r="L37" i="13"/>
  <c r="M37" i="13"/>
  <c r="N37" i="13"/>
  <c r="N39" i="13" s="1"/>
  <c r="O37" i="13"/>
  <c r="P37" i="13"/>
  <c r="Q37" i="13"/>
  <c r="R39" i="13" s="1"/>
  <c r="R37" i="13"/>
  <c r="S37" i="13"/>
  <c r="T37" i="13"/>
  <c r="U37" i="13"/>
  <c r="V37" i="13"/>
  <c r="V39" i="13" s="1"/>
  <c r="X37" i="13"/>
  <c r="Y37" i="13"/>
  <c r="Z39" i="13" s="1"/>
  <c r="Z37" i="13"/>
  <c r="C39" i="13"/>
  <c r="D39" i="13"/>
  <c r="E39" i="13"/>
  <c r="F39" i="13"/>
  <c r="H39" i="13"/>
  <c r="K39" i="13"/>
  <c r="L39" i="13"/>
  <c r="M39" i="13"/>
  <c r="P39" i="13"/>
  <c r="S39" i="13"/>
  <c r="T39" i="13"/>
  <c r="U39" i="13"/>
  <c r="B37" i="12"/>
  <c r="C37" i="12"/>
  <c r="D37" i="12"/>
  <c r="E37" i="12"/>
  <c r="F37" i="12"/>
  <c r="G37" i="12"/>
  <c r="H37" i="12"/>
  <c r="I37" i="12"/>
  <c r="J37" i="12"/>
  <c r="K37" i="12"/>
  <c r="L37" i="12"/>
  <c r="M37" i="12"/>
  <c r="N37" i="12"/>
  <c r="O37" i="12"/>
  <c r="P37" i="12"/>
  <c r="Q37" i="12"/>
  <c r="R37" i="12"/>
  <c r="S37" i="12"/>
  <c r="T37" i="12"/>
  <c r="T39" i="12" s="1"/>
  <c r="U37" i="12"/>
  <c r="V37" i="12"/>
  <c r="W37" i="12"/>
  <c r="X37" i="12"/>
  <c r="Y37" i="12"/>
  <c r="Z37" i="12"/>
  <c r="C39" i="12"/>
  <c r="D39" i="12"/>
  <c r="E39" i="12"/>
  <c r="F39" i="12"/>
  <c r="G39" i="12"/>
  <c r="H39" i="12"/>
  <c r="I39" i="12"/>
  <c r="J39" i="12"/>
  <c r="K39" i="12"/>
  <c r="L39" i="12"/>
  <c r="M39" i="12"/>
  <c r="N39" i="12"/>
  <c r="O39" i="12"/>
  <c r="P39" i="12"/>
  <c r="Q39" i="12"/>
  <c r="R39" i="12"/>
  <c r="S39" i="12"/>
  <c r="U39" i="12"/>
  <c r="V39" i="12"/>
  <c r="W39" i="12"/>
  <c r="X39" i="12"/>
  <c r="Y39" i="12"/>
  <c r="Z39" i="12"/>
  <c r="Y39" i="13" l="1"/>
  <c r="I39" i="13"/>
  <c r="W39" i="13"/>
  <c r="O39" i="13"/>
  <c r="Q39" i="13"/>
  <c r="B18" i="5"/>
  <c r="C18" i="5"/>
  <c r="B19" i="5"/>
  <c r="C19" i="5"/>
  <c r="B21" i="5"/>
  <c r="C21" i="5"/>
  <c r="D21" i="5"/>
  <c r="D37" i="5" s="1"/>
  <c r="E21" i="5"/>
  <c r="E37" i="5" s="1"/>
  <c r="F21" i="5"/>
  <c r="H21" i="5"/>
  <c r="I21" i="5"/>
  <c r="D26" i="5"/>
  <c r="E26" i="5"/>
  <c r="F26" i="5"/>
  <c r="G26" i="5"/>
  <c r="H26" i="5"/>
  <c r="H37" i="5" s="1"/>
  <c r="I26" i="5"/>
  <c r="L26" i="5"/>
  <c r="B32" i="5"/>
  <c r="C32" i="5"/>
  <c r="D32" i="5"/>
  <c r="E32" i="5"/>
  <c r="F32" i="5"/>
  <c r="G32" i="5"/>
  <c r="H32" i="5"/>
  <c r="K32" i="5"/>
  <c r="L32" i="5"/>
  <c r="B33" i="5"/>
  <c r="C33" i="5"/>
  <c r="D33" i="5"/>
  <c r="E33" i="5"/>
  <c r="F33" i="5"/>
  <c r="F37" i="5" s="1"/>
  <c r="G33" i="5"/>
  <c r="H33" i="5"/>
  <c r="B37" i="5"/>
  <c r="C37" i="5"/>
  <c r="G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I21" i="2" l="1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</calcChain>
</file>

<file path=xl/sharedStrings.xml><?xml version="1.0" encoding="utf-8"?>
<sst xmlns="http://schemas.openxmlformats.org/spreadsheetml/2006/main" count="326" uniqueCount="41">
  <si>
    <t>364-23 | Taxe sur les panneaux publicitaires | Belasting op reclameborden (EUR)</t>
  </si>
  <si>
    <t>Communes
Gemeenten</t>
  </si>
  <si>
    <t>2019*</t>
  </si>
  <si>
    <t>Anderlecht
Anderlecht</t>
  </si>
  <si>
    <t>Auderghem
Oudergem</t>
  </si>
  <si>
    <t>Berchem-Sainte-Agathe
Sint-Agatha-Berchem</t>
  </si>
  <si>
    <t xml:space="preserve">Bruxelles
Brussel </t>
  </si>
  <si>
    <t>Etterbeek
Etterbeek</t>
  </si>
  <si>
    <t>Evere
Evere</t>
  </si>
  <si>
    <t>Forest
Vorst</t>
  </si>
  <si>
    <t>Ganshoren
Ganshoren</t>
  </si>
  <si>
    <t>Ixelles
Elsene</t>
  </si>
  <si>
    <t>Jette
Jette</t>
  </si>
  <si>
    <t>Koekelberg
Koekelberg</t>
  </si>
  <si>
    <t>Molenbeek-Saint-Jean
Sint-Jans-Molenbeek</t>
  </si>
  <si>
    <t>Saint-Gilles
Sint-Gillis</t>
  </si>
  <si>
    <t>Saint-Josse-ten-Noode
Sint-Joost-ten-Node</t>
  </si>
  <si>
    <t>Schaerbeek
Schaarbeek</t>
  </si>
  <si>
    <t>Uccle
Ukkel</t>
  </si>
  <si>
    <t>Watermael-Boitsfort
Watermaal-Bosvoorde</t>
  </si>
  <si>
    <t>Woluwe-Saint-Lambert
Sint-Lambrechts-Woluwe</t>
  </si>
  <si>
    <t>Woluwe-Saint-Pierre
Sint-Pieters-Woluwe</t>
  </si>
  <si>
    <t>Totaux - Totalen</t>
  </si>
  <si>
    <t>Source : comptes communaux</t>
  </si>
  <si>
    <t>Bron: gemeentelijke rekeningen</t>
  </si>
  <si>
    <t>* Budget modifié / Gewijzigde begroting</t>
  </si>
  <si>
    <t>364-24 | Taxe sur la diffusion publicitaire | Belasting op verspreiding van reclame (EUR)</t>
  </si>
  <si>
    <t>366-07 | Taxe sur les parkings | Belasting op parkings en parkeerplaatsen (EUR)</t>
  </si>
  <si>
    <t>Taxe sur les chambres | Belasting op kamers (EUR)</t>
  </si>
  <si>
    <t>361-04 | Taxe sur la délivrance de documents administratifs | Belasting op afgifte van administratieve documenten (EUR)</t>
  </si>
  <si>
    <t>Taxe de séjour | Verblijfsbelasting (EUR)</t>
  </si>
  <si>
    <t>Bron: gemeentelijke rekeningen (FOD Financiën tot 2016)</t>
  </si>
  <si>
    <t>Source : comptes communaux (SPF Finances jusqu'en 2016)</t>
  </si>
  <si>
    <t>Précompte immobilier | Onroerende voorheffing (EUR)</t>
  </si>
  <si>
    <t xml:space="preserve">367-10 | Taxe sur les antennes extérieures | Belasting op buitenantennes (EUR) </t>
  </si>
  <si>
    <t>Impôt des personnes physiques | Personenbelasting (EUR)</t>
  </si>
  <si>
    <t>367-15 | Taxe sur les immeubles inoccupés, inachevés, les taudis | Belasting op krotwoningen, onbewoonde of verwaarloosde gebouwen en onafgewerkte bouw (EUR)</t>
  </si>
  <si>
    <t>366-14 | Taxe sur les occupations diverses de la voie publique | Belasting op ander gebruik van de openbare weg (EUR)</t>
  </si>
  <si>
    <t>Moyenne - Gemiddelde</t>
  </si>
  <si>
    <t>Centimes additionnels au précompte immobilier | Opcentiemen op de onroerende voorheffing (EUR)</t>
  </si>
  <si>
    <t>Taxe additionnelle à l'impôt des personnes physiques (taux) | Aanvullende belasting op de personenbelasting (tarieven)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</si>
</sst>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%"/>
    <numFmt numFmtId="166" formatCode="0.0000"/>
    <numFmt numFmtId="167" formatCode="_-* #,##0.00\ _F_B_-;\-* #,##0.00\ _F_B_-;_-* &quot;-&quot;??\ _F_B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2274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11" fillId="0" borderId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7" fillId="0" borderId="4" xfId="0" applyFont="1" applyBorder="1" applyAlignment="1" applyProtection="1">
      <alignment horizontal="center" vertical="center" wrapText="1"/>
      <protection locked="0"/>
    </xf>
    <xf numFmtId="164" fontId="6" fillId="2" borderId="1" xfId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3" fontId="9" fillId="0" borderId="6" xfId="1" applyNumberFormat="1" applyFont="1" applyFill="1" applyBorder="1" applyAlignment="1" applyProtection="1">
      <alignment horizontal="right" vertical="center"/>
      <protection locked="0"/>
    </xf>
    <xf numFmtId="3" fontId="9" fillId="0" borderId="5" xfId="1" applyNumberFormat="1" applyFont="1" applyFill="1" applyBorder="1" applyAlignment="1" applyProtection="1">
      <alignment horizontal="right" vertical="center"/>
      <protection locked="0"/>
    </xf>
    <xf numFmtId="3" fontId="9" fillId="0" borderId="7" xfId="1" applyNumberFormat="1" applyFont="1" applyFill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3" fontId="9" fillId="0" borderId="9" xfId="1" applyNumberFormat="1" applyFont="1" applyFill="1" applyBorder="1" applyAlignment="1" applyProtection="1">
      <alignment horizontal="right" vertical="center"/>
      <protection locked="0"/>
    </xf>
    <xf numFmtId="3" fontId="9" fillId="0" borderId="8" xfId="1" applyNumberFormat="1" applyFont="1" applyFill="1" applyBorder="1" applyAlignment="1" applyProtection="1">
      <alignment horizontal="right" vertical="center"/>
      <protection locked="0"/>
    </xf>
    <xf numFmtId="3" fontId="9" fillId="0" borderId="10" xfId="1" applyNumberFormat="1" applyFont="1" applyFill="1" applyBorder="1" applyAlignment="1" applyProtection="1">
      <alignment horizontal="right" vertical="center"/>
      <protection locked="0"/>
    </xf>
    <xf numFmtId="3" fontId="9" fillId="0" borderId="8" xfId="0" applyNumberFormat="1" applyFont="1" applyBorder="1" applyAlignment="1" applyProtection="1">
      <alignment horizontal="right" vertical="center"/>
      <protection locked="0"/>
    </xf>
    <xf numFmtId="3" fontId="9" fillId="0" borderId="10" xfId="0" applyNumberFormat="1" applyFont="1" applyBorder="1" applyAlignment="1" applyProtection="1">
      <alignment horizontal="right" vertical="center"/>
      <protection locked="0"/>
    </xf>
    <xf numFmtId="0" fontId="7" fillId="0" borderId="11" xfId="0" applyFont="1" applyBorder="1" applyAlignment="1" applyProtection="1">
      <alignment vertical="center" wrapText="1"/>
      <protection locked="0"/>
    </xf>
    <xf numFmtId="3" fontId="9" fillId="0" borderId="12" xfId="1" applyNumberFormat="1" applyFont="1" applyFill="1" applyBorder="1" applyAlignment="1" applyProtection="1">
      <alignment horizontal="right" vertical="center"/>
      <protection locked="0"/>
    </xf>
    <xf numFmtId="3" fontId="9" fillId="0" borderId="13" xfId="1" applyNumberFormat="1" applyFont="1" applyFill="1" applyBorder="1" applyAlignment="1" applyProtection="1">
      <alignment horizontal="right" vertical="center"/>
      <protection locked="0"/>
    </xf>
    <xf numFmtId="3" fontId="9" fillId="0" borderId="14" xfId="1" applyNumberFormat="1" applyFont="1" applyFill="1" applyBorder="1" applyAlignment="1" applyProtection="1">
      <alignment horizontal="right" vertical="center"/>
      <protection locked="0"/>
    </xf>
    <xf numFmtId="3" fontId="6" fillId="2" borderId="4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Protection="1">
      <protection locked="0"/>
    </xf>
    <xf numFmtId="3" fontId="2" fillId="0" borderId="0" xfId="0" applyNumberFormat="1" applyFont="1"/>
    <xf numFmtId="0" fontId="10" fillId="0" borderId="0" xfId="0" applyFont="1" applyAlignment="1" applyProtection="1">
      <alignment vertical="center"/>
      <protection locked="0"/>
    </xf>
    <xf numFmtId="0" fontId="11" fillId="0" borderId="0" xfId="3"/>
    <xf numFmtId="0" fontId="9" fillId="0" borderId="0" xfId="3" applyFont="1" applyAlignment="1">
      <alignment vertical="center"/>
    </xf>
    <xf numFmtId="10" fontId="9" fillId="0" borderId="0" xfId="3" applyNumberFormat="1" applyFont="1" applyAlignment="1">
      <alignment vertical="center"/>
    </xf>
    <xf numFmtId="0" fontId="11" fillId="0" borderId="0" xfId="3" applyAlignment="1">
      <alignment vertical="center"/>
    </xf>
    <xf numFmtId="165" fontId="9" fillId="0" borderId="0" xfId="4" applyNumberFormat="1" applyFont="1" applyAlignment="1">
      <alignment horizontal="center" vertical="center"/>
    </xf>
    <xf numFmtId="165" fontId="9" fillId="0" borderId="0" xfId="4" applyNumberFormat="1" applyFont="1" applyAlignment="1">
      <alignment vertical="center"/>
    </xf>
    <xf numFmtId="166" fontId="6" fillId="2" borderId="15" xfId="3" applyNumberFormat="1" applyFont="1" applyFill="1" applyBorder="1" applyAlignment="1">
      <alignment vertical="center"/>
    </xf>
    <xf numFmtId="166" fontId="6" fillId="2" borderId="16" xfId="3" applyNumberFormat="1" applyFont="1" applyFill="1" applyBorder="1" applyAlignment="1">
      <alignment vertical="center"/>
    </xf>
    <xf numFmtId="166" fontId="6" fillId="2" borderId="17" xfId="3" applyNumberFormat="1" applyFont="1" applyFill="1" applyBorder="1" applyAlignment="1">
      <alignment vertical="center"/>
    </xf>
    <xf numFmtId="166" fontId="6" fillId="2" borderId="18" xfId="3" applyNumberFormat="1" applyFont="1" applyFill="1" applyBorder="1" applyAlignment="1">
      <alignment vertical="center"/>
    </xf>
    <xf numFmtId="167" fontId="6" fillId="2" borderId="1" xfId="5" applyFont="1" applyFill="1" applyBorder="1" applyAlignment="1" applyProtection="1">
      <alignment horizontal="center" vertical="center"/>
      <protection locked="0"/>
    </xf>
    <xf numFmtId="3" fontId="9" fillId="0" borderId="13" xfId="3" applyNumberFormat="1" applyFont="1" applyBorder="1" applyAlignment="1">
      <alignment vertical="center"/>
    </xf>
    <xf numFmtId="3" fontId="9" fillId="0" borderId="19" xfId="3" applyNumberFormat="1" applyFont="1" applyBorder="1" applyAlignment="1">
      <alignment vertical="center"/>
    </xf>
    <xf numFmtId="0" fontId="7" fillId="0" borderId="11" xfId="3" applyFont="1" applyBorder="1" applyAlignment="1" applyProtection="1">
      <alignment vertical="center" wrapText="1"/>
      <protection locked="0"/>
    </xf>
    <xf numFmtId="3" fontId="7" fillId="0" borderId="8" xfId="3" applyNumberFormat="1" applyFont="1" applyBorder="1" applyAlignment="1">
      <alignment vertical="center"/>
    </xf>
    <xf numFmtId="3" fontId="9" fillId="0" borderId="8" xfId="3" applyNumberFormat="1" applyFont="1" applyBorder="1" applyAlignment="1">
      <alignment vertical="center"/>
    </xf>
    <xf numFmtId="0" fontId="7" fillId="0" borderId="8" xfId="3" applyFont="1" applyBorder="1" applyAlignment="1" applyProtection="1">
      <alignment vertical="center" wrapText="1"/>
      <protection locked="0"/>
    </xf>
    <xf numFmtId="3" fontId="7" fillId="0" borderId="5" xfId="3" applyNumberFormat="1" applyFont="1" applyBorder="1" applyAlignment="1">
      <alignment vertical="center"/>
    </xf>
    <xf numFmtId="3" fontId="9" fillId="0" borderId="5" xfId="3" applyNumberFormat="1" applyFont="1" applyBorder="1" applyAlignment="1">
      <alignment vertical="center"/>
    </xf>
    <xf numFmtId="0" fontId="7" fillId="0" borderId="5" xfId="3" applyFont="1" applyBorder="1" applyAlignment="1" applyProtection="1">
      <alignment vertical="center" wrapText="1"/>
      <protection locked="0"/>
    </xf>
    <xf numFmtId="0" fontId="8" fillId="0" borderId="20" xfId="3" applyFont="1" applyBorder="1" applyAlignment="1" applyProtection="1">
      <alignment horizontal="center" vertical="center"/>
      <protection locked="0"/>
    </xf>
    <xf numFmtId="0" fontId="7" fillId="0" borderId="4" xfId="3" applyFont="1" applyBorder="1" applyAlignment="1" applyProtection="1">
      <alignment horizontal="center" vertical="center" wrapText="1"/>
      <protection locked="0"/>
    </xf>
    <xf numFmtId="166" fontId="6" fillId="2" borderId="17" xfId="3" applyNumberFormat="1" applyFont="1" applyFill="1" applyBorder="1" applyAlignment="1">
      <alignment horizontal="center" vertical="center"/>
    </xf>
    <xf numFmtId="166" fontId="6" fillId="2" borderId="16" xfId="3" applyNumberFormat="1" applyFont="1" applyFill="1" applyBorder="1" applyAlignment="1">
      <alignment horizontal="center" vertical="center"/>
    </xf>
    <xf numFmtId="166" fontId="6" fillId="2" borderId="24" xfId="3" applyNumberFormat="1" applyFont="1" applyFill="1" applyBorder="1" applyAlignment="1">
      <alignment horizontal="center" vertical="center"/>
    </xf>
    <xf numFmtId="4" fontId="9" fillId="0" borderId="8" xfId="5" applyNumberFormat="1" applyFont="1" applyFill="1" applyBorder="1" applyAlignment="1" applyProtection="1">
      <alignment horizontal="center" vertical="center"/>
      <protection locked="0"/>
    </xf>
    <xf numFmtId="4" fontId="9" fillId="0" borderId="13" xfId="5" applyNumberFormat="1" applyFont="1" applyFill="1" applyBorder="1" applyAlignment="1" applyProtection="1">
      <alignment horizontal="center" vertical="center"/>
      <protection locked="0"/>
    </xf>
    <xf numFmtId="4" fontId="7" fillId="0" borderId="8" xfId="5" applyNumberFormat="1" applyFont="1" applyFill="1" applyBorder="1" applyAlignment="1" applyProtection="1">
      <alignment horizontal="center" vertical="center"/>
      <protection locked="0"/>
    </xf>
    <xf numFmtId="4" fontId="9" fillId="0" borderId="5" xfId="5" applyNumberFormat="1" applyFont="1" applyFill="1" applyBorder="1" applyAlignment="1" applyProtection="1">
      <alignment horizontal="center" vertical="center"/>
      <protection locked="0"/>
    </xf>
    <xf numFmtId="4" fontId="7" fillId="0" borderId="5" xfId="5" applyNumberFormat="1" applyFont="1" applyFill="1" applyBorder="1" applyAlignment="1" applyProtection="1">
      <alignment horizontal="center" vertical="center"/>
      <protection locked="0"/>
    </xf>
    <xf numFmtId="2" fontId="6" fillId="2" borderId="23" xfId="3" applyNumberFormat="1" applyFont="1" applyFill="1" applyBorder="1" applyAlignment="1" applyProtection="1">
      <alignment horizontal="center" vertical="center" wrapText="1"/>
      <protection locked="0"/>
    </xf>
    <xf numFmtId="2" fontId="6" fillId="2" borderId="22" xfId="3" applyNumberFormat="1" applyFont="1" applyFill="1" applyBorder="1" applyAlignment="1" applyProtection="1">
      <alignment horizontal="center" vertical="center" wrapText="1"/>
      <protection locked="0"/>
    </xf>
    <xf numFmtId="2" fontId="6" fillId="2" borderId="21" xfId="3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3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Milliers" xfId="1" builtinId="3"/>
    <cellStyle name="Milliers 2" xfId="5" xr:uid="{8AA04999-59AB-4454-B802-5E71F626BF7F}"/>
    <cellStyle name="Normal" xfId="0" builtinId="0"/>
    <cellStyle name="Normal 2" xfId="2" xr:uid="{00000000-0005-0000-0000-000002000000}"/>
    <cellStyle name="Normal 3" xfId="3" xr:uid="{A74B939D-FFC0-4F85-8EA4-113609630D13}"/>
    <cellStyle name="Pourcentage 2" xfId="4" xr:uid="{BC053E73-DD84-4828-9299-FE7E93EA091E}"/>
  </cellStyles>
  <dxfs count="0"/>
  <tableStyles count="0" defaultTableStyle="TableStyleMedium2" defaultPivotStyle="PivotStyleLight16"/>
  <colors>
    <mruColors>
      <color rgb="FFC922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530781" cy="2057506"/>
    <xdr:pic>
      <xdr:nvPicPr>
        <xdr:cNvPr id="2" name="Image 1">
          <a:extLst>
            <a:ext uri="{FF2B5EF4-FFF2-40B4-BE49-F238E27FC236}">
              <a16:creationId xmlns:a16="http://schemas.microsoft.com/office/drawing/2014/main" id="{D780B59D-C911-4C36-8821-627F8C8CE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3530781" cy="205750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0</xdr:rowOff>
    </xdr:from>
    <xdr:to>
      <xdr:col>3</xdr:col>
      <xdr:colOff>292281</xdr:colOff>
      <xdr:row>14</xdr:row>
      <xdr:rowOff>111685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80CC471-09C9-4082-B554-0B3F5E69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149679"/>
          <a:ext cx="3530781" cy="2057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530781" cy="2057506"/>
    <xdr:pic>
      <xdr:nvPicPr>
        <xdr:cNvPr id="2" name="Image 1">
          <a:extLst>
            <a:ext uri="{FF2B5EF4-FFF2-40B4-BE49-F238E27FC236}">
              <a16:creationId xmlns:a16="http://schemas.microsoft.com/office/drawing/2014/main" id="{CA6A50B8-B49D-49CC-848B-DBCD59F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3530781" cy="205750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0</xdr:rowOff>
    </xdr:from>
    <xdr:to>
      <xdr:col>3</xdr:col>
      <xdr:colOff>47352</xdr:colOff>
      <xdr:row>14</xdr:row>
      <xdr:rowOff>111685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2728DBF-BDDB-4D27-9D49-5A90F337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149679"/>
          <a:ext cx="3530781" cy="2057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526299" cy="2091124"/>
    <xdr:pic>
      <xdr:nvPicPr>
        <xdr:cNvPr id="2" name="Image 1">
          <a:extLst>
            <a:ext uri="{FF2B5EF4-FFF2-40B4-BE49-F238E27FC236}">
              <a16:creationId xmlns:a16="http://schemas.microsoft.com/office/drawing/2014/main" id="{EAD5D331-7D74-4616-931A-1D8EC9674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3526299" cy="209112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368481</xdr:colOff>
      <xdr:row>15</xdr:row>
      <xdr:rowOff>47731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442BEB8-E16F-4FCB-8920-149DF93CA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3530781" cy="205750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551080" cy="2102218"/>
    <xdr:pic>
      <xdr:nvPicPr>
        <xdr:cNvPr id="2" name="Image 1">
          <a:extLst>
            <a:ext uri="{FF2B5EF4-FFF2-40B4-BE49-F238E27FC236}">
              <a16:creationId xmlns:a16="http://schemas.microsoft.com/office/drawing/2014/main" id="{0B089FE2-ECD4-4CEA-86A3-72547840C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3551080" cy="210221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530781" cy="2057506"/>
    <xdr:pic>
      <xdr:nvPicPr>
        <xdr:cNvPr id="2" name="Image 1">
          <a:extLst>
            <a:ext uri="{FF2B5EF4-FFF2-40B4-BE49-F238E27FC236}">
              <a16:creationId xmlns:a16="http://schemas.microsoft.com/office/drawing/2014/main" id="{0F0741C9-55C4-4DF9-B330-2DE80F0A2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3530781" cy="2057506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545477" cy="2061316"/>
    <xdr:pic>
      <xdr:nvPicPr>
        <xdr:cNvPr id="2" name="Image 1">
          <a:extLst>
            <a:ext uri="{FF2B5EF4-FFF2-40B4-BE49-F238E27FC236}">
              <a16:creationId xmlns:a16="http://schemas.microsoft.com/office/drawing/2014/main" id="{9E5C42D0-19CE-46EE-8AAE-48876F30B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3545477" cy="2061316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530781" cy="2057506"/>
    <xdr:pic>
      <xdr:nvPicPr>
        <xdr:cNvPr id="2" name="Image 1">
          <a:extLst>
            <a:ext uri="{FF2B5EF4-FFF2-40B4-BE49-F238E27FC236}">
              <a16:creationId xmlns:a16="http://schemas.microsoft.com/office/drawing/2014/main" id="{70642C42-6791-4288-85A0-CB20737F8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3530781" cy="2057506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530781" cy="2057506"/>
    <xdr:pic>
      <xdr:nvPicPr>
        <xdr:cNvPr id="2" name="Image 1">
          <a:extLst>
            <a:ext uri="{FF2B5EF4-FFF2-40B4-BE49-F238E27FC236}">
              <a16:creationId xmlns:a16="http://schemas.microsoft.com/office/drawing/2014/main" id="{67A854E1-FD1C-4B19-B45F-7378C0AB9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3530781" cy="2057506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530781" cy="2057506"/>
    <xdr:pic>
      <xdr:nvPicPr>
        <xdr:cNvPr id="2" name="Image 1">
          <a:extLst>
            <a:ext uri="{FF2B5EF4-FFF2-40B4-BE49-F238E27FC236}">
              <a16:creationId xmlns:a16="http://schemas.microsoft.com/office/drawing/2014/main" id="{1492E75A-C2AB-407A-9893-725A57D1B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3530781" cy="2057506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530781" cy="2057506"/>
    <xdr:pic>
      <xdr:nvPicPr>
        <xdr:cNvPr id="2" name="Image 1">
          <a:extLst>
            <a:ext uri="{FF2B5EF4-FFF2-40B4-BE49-F238E27FC236}">
              <a16:creationId xmlns:a16="http://schemas.microsoft.com/office/drawing/2014/main" id="{1BABD06C-A0DF-4C01-A275-9B0DB5011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3530781" cy="20575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5345F-07A0-49F5-A67F-7886DF182CF5}">
  <sheetPr>
    <tabColor rgb="FFC92274"/>
    <pageSetUpPr fitToPage="1"/>
  </sheetPr>
  <dimension ref="A1:S41"/>
  <sheetViews>
    <sheetView showGridLines="0" workbookViewId="0">
      <selection activeCell="C37" sqref="C37"/>
    </sheetView>
  </sheetViews>
  <sheetFormatPr baseColWidth="10" defaultColWidth="53.7109375" defaultRowHeight="11.25" x14ac:dyDescent="0.2"/>
  <cols>
    <col min="1" max="1" width="26.85546875" style="1" customWidth="1"/>
    <col min="2" max="19" width="11.140625" style="1" bestFit="1" customWidth="1"/>
    <col min="20" max="253" width="53.7109375" style="1"/>
    <col min="254" max="254" width="27.7109375" style="1" bestFit="1" customWidth="1"/>
    <col min="255" max="266" width="12.28515625" style="1" bestFit="1" customWidth="1"/>
    <col min="267" max="509" width="53.7109375" style="1"/>
    <col min="510" max="510" width="27.7109375" style="1" bestFit="1" customWidth="1"/>
    <col min="511" max="522" width="12.28515625" style="1" bestFit="1" customWidth="1"/>
    <col min="523" max="765" width="53.7109375" style="1"/>
    <col min="766" max="766" width="27.7109375" style="1" bestFit="1" customWidth="1"/>
    <col min="767" max="778" width="12.28515625" style="1" bestFit="1" customWidth="1"/>
    <col min="779" max="1021" width="53.7109375" style="1"/>
    <col min="1022" max="1022" width="27.7109375" style="1" bestFit="1" customWidth="1"/>
    <col min="1023" max="1034" width="12.28515625" style="1" bestFit="1" customWidth="1"/>
    <col min="1035" max="1277" width="53.7109375" style="1"/>
    <col min="1278" max="1278" width="27.7109375" style="1" bestFit="1" customWidth="1"/>
    <col min="1279" max="1290" width="12.28515625" style="1" bestFit="1" customWidth="1"/>
    <col min="1291" max="1533" width="53.7109375" style="1"/>
    <col min="1534" max="1534" width="27.7109375" style="1" bestFit="1" customWidth="1"/>
    <col min="1535" max="1546" width="12.28515625" style="1" bestFit="1" customWidth="1"/>
    <col min="1547" max="1789" width="53.7109375" style="1"/>
    <col min="1790" max="1790" width="27.7109375" style="1" bestFit="1" customWidth="1"/>
    <col min="1791" max="1802" width="12.28515625" style="1" bestFit="1" customWidth="1"/>
    <col min="1803" max="2045" width="53.7109375" style="1"/>
    <col min="2046" max="2046" width="27.7109375" style="1" bestFit="1" customWidth="1"/>
    <col min="2047" max="2058" width="12.28515625" style="1" bestFit="1" customWidth="1"/>
    <col min="2059" max="2301" width="53.7109375" style="1"/>
    <col min="2302" max="2302" width="27.7109375" style="1" bestFit="1" customWidth="1"/>
    <col min="2303" max="2314" width="12.28515625" style="1" bestFit="1" customWidth="1"/>
    <col min="2315" max="2557" width="53.7109375" style="1"/>
    <col min="2558" max="2558" width="27.7109375" style="1" bestFit="1" customWidth="1"/>
    <col min="2559" max="2570" width="12.28515625" style="1" bestFit="1" customWidth="1"/>
    <col min="2571" max="2813" width="53.7109375" style="1"/>
    <col min="2814" max="2814" width="27.7109375" style="1" bestFit="1" customWidth="1"/>
    <col min="2815" max="2826" width="12.28515625" style="1" bestFit="1" customWidth="1"/>
    <col min="2827" max="3069" width="53.7109375" style="1"/>
    <col min="3070" max="3070" width="27.7109375" style="1" bestFit="1" customWidth="1"/>
    <col min="3071" max="3082" width="12.28515625" style="1" bestFit="1" customWidth="1"/>
    <col min="3083" max="3325" width="53.7109375" style="1"/>
    <col min="3326" max="3326" width="27.7109375" style="1" bestFit="1" customWidth="1"/>
    <col min="3327" max="3338" width="12.28515625" style="1" bestFit="1" customWidth="1"/>
    <col min="3339" max="3581" width="53.7109375" style="1"/>
    <col min="3582" max="3582" width="27.7109375" style="1" bestFit="1" customWidth="1"/>
    <col min="3583" max="3594" width="12.28515625" style="1" bestFit="1" customWidth="1"/>
    <col min="3595" max="3837" width="53.7109375" style="1"/>
    <col min="3838" max="3838" width="27.7109375" style="1" bestFit="1" customWidth="1"/>
    <col min="3839" max="3850" width="12.28515625" style="1" bestFit="1" customWidth="1"/>
    <col min="3851" max="4093" width="53.7109375" style="1"/>
    <col min="4094" max="4094" width="27.7109375" style="1" bestFit="1" customWidth="1"/>
    <col min="4095" max="4106" width="12.28515625" style="1" bestFit="1" customWidth="1"/>
    <col min="4107" max="4349" width="53.7109375" style="1"/>
    <col min="4350" max="4350" width="27.7109375" style="1" bestFit="1" customWidth="1"/>
    <col min="4351" max="4362" width="12.28515625" style="1" bestFit="1" customWidth="1"/>
    <col min="4363" max="4605" width="53.7109375" style="1"/>
    <col min="4606" max="4606" width="27.7109375" style="1" bestFit="1" customWidth="1"/>
    <col min="4607" max="4618" width="12.28515625" style="1" bestFit="1" customWidth="1"/>
    <col min="4619" max="4861" width="53.7109375" style="1"/>
    <col min="4862" max="4862" width="27.7109375" style="1" bestFit="1" customWidth="1"/>
    <col min="4863" max="4874" width="12.28515625" style="1" bestFit="1" customWidth="1"/>
    <col min="4875" max="5117" width="53.7109375" style="1"/>
    <col min="5118" max="5118" width="27.7109375" style="1" bestFit="1" customWidth="1"/>
    <col min="5119" max="5130" width="12.28515625" style="1" bestFit="1" customWidth="1"/>
    <col min="5131" max="5373" width="53.7109375" style="1"/>
    <col min="5374" max="5374" width="27.7109375" style="1" bestFit="1" customWidth="1"/>
    <col min="5375" max="5386" width="12.28515625" style="1" bestFit="1" customWidth="1"/>
    <col min="5387" max="5629" width="53.7109375" style="1"/>
    <col min="5630" max="5630" width="27.7109375" style="1" bestFit="1" customWidth="1"/>
    <col min="5631" max="5642" width="12.28515625" style="1" bestFit="1" customWidth="1"/>
    <col min="5643" max="5885" width="53.7109375" style="1"/>
    <col min="5886" max="5886" width="27.7109375" style="1" bestFit="1" customWidth="1"/>
    <col min="5887" max="5898" width="12.28515625" style="1" bestFit="1" customWidth="1"/>
    <col min="5899" max="6141" width="53.7109375" style="1"/>
    <col min="6142" max="6142" width="27.7109375" style="1" bestFit="1" customWidth="1"/>
    <col min="6143" max="6154" width="12.28515625" style="1" bestFit="1" customWidth="1"/>
    <col min="6155" max="6397" width="53.7109375" style="1"/>
    <col min="6398" max="6398" width="27.7109375" style="1" bestFit="1" customWidth="1"/>
    <col min="6399" max="6410" width="12.28515625" style="1" bestFit="1" customWidth="1"/>
    <col min="6411" max="6653" width="53.7109375" style="1"/>
    <col min="6654" max="6654" width="27.7109375" style="1" bestFit="1" customWidth="1"/>
    <col min="6655" max="6666" width="12.28515625" style="1" bestFit="1" customWidth="1"/>
    <col min="6667" max="6909" width="53.7109375" style="1"/>
    <col min="6910" max="6910" width="27.7109375" style="1" bestFit="1" customWidth="1"/>
    <col min="6911" max="6922" width="12.28515625" style="1" bestFit="1" customWidth="1"/>
    <col min="6923" max="7165" width="53.7109375" style="1"/>
    <col min="7166" max="7166" width="27.7109375" style="1" bestFit="1" customWidth="1"/>
    <col min="7167" max="7178" width="12.28515625" style="1" bestFit="1" customWidth="1"/>
    <col min="7179" max="7421" width="53.7109375" style="1"/>
    <col min="7422" max="7422" width="27.7109375" style="1" bestFit="1" customWidth="1"/>
    <col min="7423" max="7434" width="12.28515625" style="1" bestFit="1" customWidth="1"/>
    <col min="7435" max="7677" width="53.7109375" style="1"/>
    <col min="7678" max="7678" width="27.7109375" style="1" bestFit="1" customWidth="1"/>
    <col min="7679" max="7690" width="12.28515625" style="1" bestFit="1" customWidth="1"/>
    <col min="7691" max="7933" width="53.7109375" style="1"/>
    <col min="7934" max="7934" width="27.7109375" style="1" bestFit="1" customWidth="1"/>
    <col min="7935" max="7946" width="12.28515625" style="1" bestFit="1" customWidth="1"/>
    <col min="7947" max="8189" width="53.7109375" style="1"/>
    <col min="8190" max="8190" width="27.7109375" style="1" bestFit="1" customWidth="1"/>
    <col min="8191" max="8202" width="12.28515625" style="1" bestFit="1" customWidth="1"/>
    <col min="8203" max="8445" width="53.7109375" style="1"/>
    <col min="8446" max="8446" width="27.7109375" style="1" bestFit="1" customWidth="1"/>
    <col min="8447" max="8458" width="12.28515625" style="1" bestFit="1" customWidth="1"/>
    <col min="8459" max="8701" width="53.7109375" style="1"/>
    <col min="8702" max="8702" width="27.7109375" style="1" bestFit="1" customWidth="1"/>
    <col min="8703" max="8714" width="12.28515625" style="1" bestFit="1" customWidth="1"/>
    <col min="8715" max="8957" width="53.7109375" style="1"/>
    <col min="8958" max="8958" width="27.7109375" style="1" bestFit="1" customWidth="1"/>
    <col min="8959" max="8970" width="12.28515625" style="1" bestFit="1" customWidth="1"/>
    <col min="8971" max="9213" width="53.7109375" style="1"/>
    <col min="9214" max="9214" width="27.7109375" style="1" bestFit="1" customWidth="1"/>
    <col min="9215" max="9226" width="12.28515625" style="1" bestFit="1" customWidth="1"/>
    <col min="9227" max="9469" width="53.7109375" style="1"/>
    <col min="9470" max="9470" width="27.7109375" style="1" bestFit="1" customWidth="1"/>
    <col min="9471" max="9482" width="12.28515625" style="1" bestFit="1" customWidth="1"/>
    <col min="9483" max="9725" width="53.7109375" style="1"/>
    <col min="9726" max="9726" width="27.7109375" style="1" bestFit="1" customWidth="1"/>
    <col min="9727" max="9738" width="12.28515625" style="1" bestFit="1" customWidth="1"/>
    <col min="9739" max="9981" width="53.7109375" style="1"/>
    <col min="9982" max="9982" width="27.7109375" style="1" bestFit="1" customWidth="1"/>
    <col min="9983" max="9994" width="12.28515625" style="1" bestFit="1" customWidth="1"/>
    <col min="9995" max="10237" width="53.7109375" style="1"/>
    <col min="10238" max="10238" width="27.7109375" style="1" bestFit="1" customWidth="1"/>
    <col min="10239" max="10250" width="12.28515625" style="1" bestFit="1" customWidth="1"/>
    <col min="10251" max="10493" width="53.7109375" style="1"/>
    <col min="10494" max="10494" width="27.7109375" style="1" bestFit="1" customWidth="1"/>
    <col min="10495" max="10506" width="12.28515625" style="1" bestFit="1" customWidth="1"/>
    <col min="10507" max="10749" width="53.7109375" style="1"/>
    <col min="10750" max="10750" width="27.7109375" style="1" bestFit="1" customWidth="1"/>
    <col min="10751" max="10762" width="12.28515625" style="1" bestFit="1" customWidth="1"/>
    <col min="10763" max="11005" width="53.7109375" style="1"/>
    <col min="11006" max="11006" width="27.7109375" style="1" bestFit="1" customWidth="1"/>
    <col min="11007" max="11018" width="12.28515625" style="1" bestFit="1" customWidth="1"/>
    <col min="11019" max="11261" width="53.7109375" style="1"/>
    <col min="11262" max="11262" width="27.7109375" style="1" bestFit="1" customWidth="1"/>
    <col min="11263" max="11274" width="12.28515625" style="1" bestFit="1" customWidth="1"/>
    <col min="11275" max="11517" width="53.7109375" style="1"/>
    <col min="11518" max="11518" width="27.7109375" style="1" bestFit="1" customWidth="1"/>
    <col min="11519" max="11530" width="12.28515625" style="1" bestFit="1" customWidth="1"/>
    <col min="11531" max="11773" width="53.7109375" style="1"/>
    <col min="11774" max="11774" width="27.7109375" style="1" bestFit="1" customWidth="1"/>
    <col min="11775" max="11786" width="12.28515625" style="1" bestFit="1" customWidth="1"/>
    <col min="11787" max="12029" width="53.7109375" style="1"/>
    <col min="12030" max="12030" width="27.7109375" style="1" bestFit="1" customWidth="1"/>
    <col min="12031" max="12042" width="12.28515625" style="1" bestFit="1" customWidth="1"/>
    <col min="12043" max="12285" width="53.7109375" style="1"/>
    <col min="12286" max="12286" width="27.7109375" style="1" bestFit="1" customWidth="1"/>
    <col min="12287" max="12298" width="12.28515625" style="1" bestFit="1" customWidth="1"/>
    <col min="12299" max="12541" width="53.7109375" style="1"/>
    <col min="12542" max="12542" width="27.7109375" style="1" bestFit="1" customWidth="1"/>
    <col min="12543" max="12554" width="12.28515625" style="1" bestFit="1" customWidth="1"/>
    <col min="12555" max="12797" width="53.7109375" style="1"/>
    <col min="12798" max="12798" width="27.7109375" style="1" bestFit="1" customWidth="1"/>
    <col min="12799" max="12810" width="12.28515625" style="1" bestFit="1" customWidth="1"/>
    <col min="12811" max="13053" width="53.7109375" style="1"/>
    <col min="13054" max="13054" width="27.7109375" style="1" bestFit="1" customWidth="1"/>
    <col min="13055" max="13066" width="12.28515625" style="1" bestFit="1" customWidth="1"/>
    <col min="13067" max="13309" width="53.7109375" style="1"/>
    <col min="13310" max="13310" width="27.7109375" style="1" bestFit="1" customWidth="1"/>
    <col min="13311" max="13322" width="12.28515625" style="1" bestFit="1" customWidth="1"/>
    <col min="13323" max="13565" width="53.7109375" style="1"/>
    <col min="13566" max="13566" width="27.7109375" style="1" bestFit="1" customWidth="1"/>
    <col min="13567" max="13578" width="12.28515625" style="1" bestFit="1" customWidth="1"/>
    <col min="13579" max="13821" width="53.7109375" style="1"/>
    <col min="13822" max="13822" width="27.7109375" style="1" bestFit="1" customWidth="1"/>
    <col min="13823" max="13834" width="12.28515625" style="1" bestFit="1" customWidth="1"/>
    <col min="13835" max="14077" width="53.7109375" style="1"/>
    <col min="14078" max="14078" width="27.7109375" style="1" bestFit="1" customWidth="1"/>
    <col min="14079" max="14090" width="12.28515625" style="1" bestFit="1" customWidth="1"/>
    <col min="14091" max="14333" width="53.7109375" style="1"/>
    <col min="14334" max="14334" width="27.7109375" style="1" bestFit="1" customWidth="1"/>
    <col min="14335" max="14346" width="12.28515625" style="1" bestFit="1" customWidth="1"/>
    <col min="14347" max="14589" width="53.7109375" style="1"/>
    <col min="14590" max="14590" width="27.7109375" style="1" bestFit="1" customWidth="1"/>
    <col min="14591" max="14602" width="12.28515625" style="1" bestFit="1" customWidth="1"/>
    <col min="14603" max="14845" width="53.7109375" style="1"/>
    <col min="14846" max="14846" width="27.7109375" style="1" bestFit="1" customWidth="1"/>
    <col min="14847" max="14858" width="12.28515625" style="1" bestFit="1" customWidth="1"/>
    <col min="14859" max="15101" width="53.7109375" style="1"/>
    <col min="15102" max="15102" width="27.7109375" style="1" bestFit="1" customWidth="1"/>
    <col min="15103" max="15114" width="12.28515625" style="1" bestFit="1" customWidth="1"/>
    <col min="15115" max="15357" width="53.7109375" style="1"/>
    <col min="15358" max="15358" width="27.7109375" style="1" bestFit="1" customWidth="1"/>
    <col min="15359" max="15370" width="12.28515625" style="1" bestFit="1" customWidth="1"/>
    <col min="15371" max="15613" width="53.7109375" style="1"/>
    <col min="15614" max="15614" width="27.7109375" style="1" bestFit="1" customWidth="1"/>
    <col min="15615" max="15626" width="12.28515625" style="1" bestFit="1" customWidth="1"/>
    <col min="15627" max="15869" width="53.7109375" style="1"/>
    <col min="15870" max="15870" width="27.7109375" style="1" bestFit="1" customWidth="1"/>
    <col min="15871" max="15882" width="12.28515625" style="1" bestFit="1" customWidth="1"/>
    <col min="15883" max="16125" width="53.7109375" style="1"/>
    <col min="16126" max="16126" width="27.7109375" style="1" bestFit="1" customWidth="1"/>
    <col min="16127" max="16138" width="12.28515625" style="1" bestFit="1" customWidth="1"/>
    <col min="16139" max="16384" width="53.7109375" style="1"/>
  </cols>
  <sheetData>
    <row r="1" spans="1:19" ht="11.25" customHeight="1" x14ac:dyDescent="0.2"/>
    <row r="2" spans="1:19" ht="11.25" customHeight="1" x14ac:dyDescent="0.2"/>
    <row r="3" spans="1:19" ht="11.25" customHeight="1" x14ac:dyDescent="0.2"/>
    <row r="4" spans="1:19" ht="11.25" customHeight="1" x14ac:dyDescent="0.2"/>
    <row r="5" spans="1:19" ht="11.25" customHeight="1" x14ac:dyDescent="0.2"/>
    <row r="6" spans="1:19" ht="11.25" customHeight="1" x14ac:dyDescent="0.2"/>
    <row r="7" spans="1:19" ht="11.25" customHeight="1" x14ac:dyDescent="0.2"/>
    <row r="8" spans="1:19" ht="11.25" customHeight="1" x14ac:dyDescent="0.2"/>
    <row r="9" spans="1:19" ht="11.25" customHeight="1" x14ac:dyDescent="0.2"/>
    <row r="10" spans="1:19" ht="11.25" customHeight="1" x14ac:dyDescent="0.2"/>
    <row r="11" spans="1:19" ht="11.25" customHeight="1" x14ac:dyDescent="0.2"/>
    <row r="12" spans="1:19" ht="11.25" customHeight="1" x14ac:dyDescent="0.2"/>
    <row r="13" spans="1:19" ht="11.25" customHeight="1" x14ac:dyDescent="0.2"/>
    <row r="14" spans="1:19" ht="11.25" customHeight="1" x14ac:dyDescent="0.2"/>
    <row r="15" spans="1:19" ht="11.25" customHeight="1" thickBot="1" x14ac:dyDescent="0.25"/>
    <row r="16" spans="1:19" ht="20.100000000000001" customHeight="1" thickBot="1" x14ac:dyDescent="0.25">
      <c r="A16" s="25"/>
      <c r="B16" s="61" t="s">
        <v>35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3"/>
    </row>
    <row r="17" spans="1:19" s="24" customFormat="1" ht="25.5" customHeight="1" thickBot="1" x14ac:dyDescent="0.3">
      <c r="A17" s="2" t="s">
        <v>1</v>
      </c>
      <c r="B17" s="5">
        <v>2002</v>
      </c>
      <c r="C17" s="5">
        <v>2003</v>
      </c>
      <c r="D17" s="5">
        <v>2004</v>
      </c>
      <c r="E17" s="5">
        <v>2005</v>
      </c>
      <c r="F17" s="5">
        <v>2006</v>
      </c>
      <c r="G17" s="5">
        <v>2007</v>
      </c>
      <c r="H17" s="5">
        <v>2008</v>
      </c>
      <c r="I17" s="5">
        <v>2009</v>
      </c>
      <c r="J17" s="5">
        <v>2010</v>
      </c>
      <c r="K17" s="5">
        <v>2011</v>
      </c>
      <c r="L17" s="5">
        <v>2012</v>
      </c>
      <c r="M17" s="5">
        <v>2013</v>
      </c>
      <c r="N17" s="5">
        <v>2014</v>
      </c>
      <c r="O17" s="5">
        <v>2015</v>
      </c>
      <c r="P17" s="5">
        <v>2016</v>
      </c>
      <c r="Q17" s="5">
        <v>2017</v>
      </c>
      <c r="R17" s="5">
        <v>2018</v>
      </c>
      <c r="S17" s="6" t="s">
        <v>2</v>
      </c>
    </row>
    <row r="18" spans="1:19" ht="25.5" customHeight="1" x14ac:dyDescent="0.2">
      <c r="A18" s="7" t="s">
        <v>3</v>
      </c>
      <c r="B18" s="9">
        <v>12497823.01</v>
      </c>
      <c r="C18" s="9">
        <v>13282568.35</v>
      </c>
      <c r="D18" s="9">
        <v>13487873.76</v>
      </c>
      <c r="E18" s="9">
        <v>13133890.25</v>
      </c>
      <c r="F18" s="9">
        <v>12759747.530000001</v>
      </c>
      <c r="G18" s="9">
        <v>14955029.1</v>
      </c>
      <c r="H18" s="9">
        <v>11231587.890000001</v>
      </c>
      <c r="I18" s="9">
        <v>15389311.689999999</v>
      </c>
      <c r="J18" s="9">
        <v>13962370.399999999</v>
      </c>
      <c r="K18" s="9">
        <v>15077862.58</v>
      </c>
      <c r="L18" s="9">
        <v>13655949.26</v>
      </c>
      <c r="M18" s="9">
        <v>14714673.689999999</v>
      </c>
      <c r="N18" s="9">
        <v>14070425.760000002</v>
      </c>
      <c r="O18" s="9">
        <v>10086411.369999999</v>
      </c>
      <c r="P18" s="9">
        <v>15169992.27</v>
      </c>
      <c r="Q18" s="9">
        <v>13275431.380000001</v>
      </c>
      <c r="R18" s="9">
        <v>14593703.52</v>
      </c>
      <c r="S18" s="10">
        <v>13054398.859999999</v>
      </c>
    </row>
    <row r="19" spans="1:19" ht="25.5" customHeight="1" x14ac:dyDescent="0.2">
      <c r="A19" s="11" t="s">
        <v>4</v>
      </c>
      <c r="B19" s="13">
        <v>6330268.6600000001</v>
      </c>
      <c r="C19" s="13">
        <v>6689432.6600000001</v>
      </c>
      <c r="D19" s="13">
        <v>6699190.7700000005</v>
      </c>
      <c r="E19" s="13">
        <v>6662303.6799999997</v>
      </c>
      <c r="F19" s="13">
        <v>6691155.3099999996</v>
      </c>
      <c r="G19" s="13">
        <v>7849428.4799999995</v>
      </c>
      <c r="H19" s="13">
        <v>6549789.1099999994</v>
      </c>
      <c r="I19" s="13">
        <v>8405747.3000000007</v>
      </c>
      <c r="J19" s="13">
        <v>8400760.9100000001</v>
      </c>
      <c r="K19" s="13">
        <v>8853985.9700000007</v>
      </c>
      <c r="L19" s="13">
        <v>7770361.1200000001</v>
      </c>
      <c r="M19" s="13">
        <v>8605899.3800000008</v>
      </c>
      <c r="N19" s="13">
        <v>9160319.9500000011</v>
      </c>
      <c r="O19" s="13">
        <v>7122330.71</v>
      </c>
      <c r="P19" s="13">
        <v>11534866.109999999</v>
      </c>
      <c r="Q19" s="13">
        <v>8846232.0700000003</v>
      </c>
      <c r="R19" s="13">
        <v>9842222.4800000004</v>
      </c>
      <c r="S19" s="14">
        <v>9603134.9600000009</v>
      </c>
    </row>
    <row r="20" spans="1:19" ht="25.5" customHeight="1" x14ac:dyDescent="0.2">
      <c r="A20" s="11" t="s">
        <v>5</v>
      </c>
      <c r="B20" s="13">
        <v>4100602.82</v>
      </c>
      <c r="C20" s="13">
        <v>4310092.8199999994</v>
      </c>
      <c r="D20" s="13">
        <v>4416142.17</v>
      </c>
      <c r="E20" s="13">
        <v>4325030.8599999994</v>
      </c>
      <c r="F20" s="13">
        <v>4401703.32</v>
      </c>
      <c r="G20" s="13">
        <v>5203693.4300000006</v>
      </c>
      <c r="H20" s="13">
        <v>4169063.67</v>
      </c>
      <c r="I20" s="13">
        <v>5723820.0800000001</v>
      </c>
      <c r="J20" s="13">
        <v>5190443.6499999994</v>
      </c>
      <c r="K20" s="13">
        <v>6123675.1299999999</v>
      </c>
      <c r="L20" s="13">
        <v>4953016.46</v>
      </c>
      <c r="M20" s="13">
        <v>5115834.51</v>
      </c>
      <c r="N20" s="13">
        <v>5550155.9100000001</v>
      </c>
      <c r="O20" s="13">
        <v>4129276.53</v>
      </c>
      <c r="P20" s="13">
        <v>6454748.4699999997</v>
      </c>
      <c r="Q20" s="13">
        <v>5411228.5099999998</v>
      </c>
      <c r="R20" s="13">
        <v>5853075.0800000001</v>
      </c>
      <c r="S20" s="14">
        <v>5587900</v>
      </c>
    </row>
    <row r="21" spans="1:19" ht="25.5" customHeight="1" x14ac:dyDescent="0.2">
      <c r="A21" s="11" t="s">
        <v>6</v>
      </c>
      <c r="B21" s="13">
        <v>17648346.829999998</v>
      </c>
      <c r="C21" s="13">
        <v>19030185.610000003</v>
      </c>
      <c r="D21" s="13">
        <v>19482084.900000002</v>
      </c>
      <c r="E21" s="13">
        <v>19216103.460000001</v>
      </c>
      <c r="F21" s="13">
        <v>19134237.120000001</v>
      </c>
      <c r="G21" s="13">
        <v>23052849.690000001</v>
      </c>
      <c r="H21" s="13">
        <v>18563616.580000002</v>
      </c>
      <c r="I21" s="13">
        <v>24592980.649999999</v>
      </c>
      <c r="J21" s="13">
        <v>23800420.959999997</v>
      </c>
      <c r="K21" s="13">
        <v>24593117</v>
      </c>
      <c r="L21" s="13">
        <v>22551922.459999997</v>
      </c>
      <c r="M21" s="13">
        <v>23832113.32</v>
      </c>
      <c r="N21" s="13">
        <v>25594807.350000001</v>
      </c>
      <c r="O21" s="13">
        <v>20637344.010000002</v>
      </c>
      <c r="P21" s="13">
        <v>30281437.379999999</v>
      </c>
      <c r="Q21" s="13">
        <v>26522438.780000001</v>
      </c>
      <c r="R21" s="13">
        <v>29356678.93</v>
      </c>
      <c r="S21" s="14">
        <v>29500000</v>
      </c>
    </row>
    <row r="22" spans="1:19" ht="25.5" customHeight="1" x14ac:dyDescent="0.2">
      <c r="A22" s="11" t="s">
        <v>7</v>
      </c>
      <c r="B22" s="13">
        <v>7965591.1900000004</v>
      </c>
      <c r="C22" s="13">
        <v>8441410.6199999992</v>
      </c>
      <c r="D22" s="13">
        <v>8608921.3900000006</v>
      </c>
      <c r="E22" s="13">
        <v>8460474.129999999</v>
      </c>
      <c r="F22" s="13">
        <v>8191255.8399999999</v>
      </c>
      <c r="G22" s="13">
        <v>11171523.58</v>
      </c>
      <c r="H22" s="13">
        <v>8365247.5899999999</v>
      </c>
      <c r="I22" s="13">
        <v>9187803.6100000013</v>
      </c>
      <c r="J22" s="13">
        <v>10751137.940000001</v>
      </c>
      <c r="K22" s="13">
        <v>11077745.189999999</v>
      </c>
      <c r="L22" s="13">
        <v>10646044.200000001</v>
      </c>
      <c r="M22" s="13">
        <v>10808837.43</v>
      </c>
      <c r="N22" s="13">
        <v>11604647.9</v>
      </c>
      <c r="O22" s="13">
        <v>8377216.5999999996</v>
      </c>
      <c r="P22" s="13">
        <v>14063828.34</v>
      </c>
      <c r="Q22" s="13">
        <v>11742342.35</v>
      </c>
      <c r="R22" s="13">
        <v>12782014.32</v>
      </c>
      <c r="S22" s="14">
        <v>11423044.859999999</v>
      </c>
    </row>
    <row r="23" spans="1:19" ht="25.5" customHeight="1" x14ac:dyDescent="0.2">
      <c r="A23" s="11" t="s">
        <v>8</v>
      </c>
      <c r="B23" s="13">
        <v>4994199.4000000004</v>
      </c>
      <c r="C23" s="13">
        <v>5794515.8900000006</v>
      </c>
      <c r="D23" s="13">
        <v>6013332.21</v>
      </c>
      <c r="E23" s="13">
        <v>6005375.0999999996</v>
      </c>
      <c r="F23" s="13">
        <v>5789324.6400000006</v>
      </c>
      <c r="G23" s="13">
        <v>6344707.4900000002</v>
      </c>
      <c r="H23" s="13">
        <v>6107588.1200000001</v>
      </c>
      <c r="I23" s="13">
        <v>6654121.0099999998</v>
      </c>
      <c r="J23" s="13">
        <v>6176710.8000000007</v>
      </c>
      <c r="K23" s="13">
        <v>6800191.6500000004</v>
      </c>
      <c r="L23" s="13">
        <v>5463354.8300000001</v>
      </c>
      <c r="M23" s="13">
        <v>6335440.21</v>
      </c>
      <c r="N23" s="13">
        <v>6243756.9899999993</v>
      </c>
      <c r="O23" s="13">
        <v>4605288.84</v>
      </c>
      <c r="P23" s="13">
        <v>7305432.3499999996</v>
      </c>
      <c r="Q23" s="13">
        <v>6348459.0099999998</v>
      </c>
      <c r="R23" s="13">
        <v>6504869.7599999998</v>
      </c>
      <c r="S23" s="14">
        <v>6370784.4100000001</v>
      </c>
    </row>
    <row r="24" spans="1:19" ht="25.5" customHeight="1" x14ac:dyDescent="0.2">
      <c r="A24" s="11" t="s">
        <v>9</v>
      </c>
      <c r="B24" s="13">
        <v>8313980.5</v>
      </c>
      <c r="C24" s="13">
        <v>8956692.1099999994</v>
      </c>
      <c r="D24" s="13">
        <v>9087054.4699999988</v>
      </c>
      <c r="E24" s="13">
        <v>8892549.2400000002</v>
      </c>
      <c r="F24" s="13">
        <v>8725564.5899999999</v>
      </c>
      <c r="G24" s="13">
        <v>9937221.0199999996</v>
      </c>
      <c r="H24" s="13">
        <v>8496420.5499999989</v>
      </c>
      <c r="I24" s="13">
        <v>11270017.550000001</v>
      </c>
      <c r="J24" s="13">
        <v>10751791.42</v>
      </c>
      <c r="K24" s="13">
        <v>11598573.279999999</v>
      </c>
      <c r="L24" s="13">
        <v>10001458.369999999</v>
      </c>
      <c r="M24" s="13">
        <v>10630920.16</v>
      </c>
      <c r="N24" s="13">
        <v>11454909.959999999</v>
      </c>
      <c r="O24" s="13">
        <v>9070723.9000000004</v>
      </c>
      <c r="P24" s="13">
        <v>13755228.119999999</v>
      </c>
      <c r="Q24" s="13">
        <v>11725761.859999999</v>
      </c>
      <c r="R24" s="13">
        <v>13167028.630000001</v>
      </c>
      <c r="S24" s="14">
        <v>12139151</v>
      </c>
    </row>
    <row r="25" spans="1:19" ht="25.5" customHeight="1" x14ac:dyDescent="0.2">
      <c r="A25" s="11" t="s">
        <v>10</v>
      </c>
      <c r="B25" s="13">
        <v>4136683.73</v>
      </c>
      <c r="C25" s="13">
        <v>4287672.74</v>
      </c>
      <c r="D25" s="13">
        <v>4386088.6900000004</v>
      </c>
      <c r="E25" s="13">
        <v>4297480.7399999993</v>
      </c>
      <c r="F25" s="13">
        <v>4243062.3500000006</v>
      </c>
      <c r="G25" s="13">
        <v>5563620.9199999999</v>
      </c>
      <c r="H25" s="13">
        <v>3744040.8400000003</v>
      </c>
      <c r="I25" s="13">
        <v>5689511.8099999996</v>
      </c>
      <c r="J25" s="13">
        <v>4763749.6800000006</v>
      </c>
      <c r="K25" s="13">
        <v>5698889.5199999996</v>
      </c>
      <c r="L25" s="13">
        <v>4855987.72</v>
      </c>
      <c r="M25" s="13">
        <v>5273599.2700000005</v>
      </c>
      <c r="N25" s="13">
        <v>4912756.63</v>
      </c>
      <c r="O25" s="13">
        <v>3788378.12</v>
      </c>
      <c r="P25" s="13">
        <v>5835744.2800000003</v>
      </c>
      <c r="Q25" s="13">
        <v>4737968.57</v>
      </c>
      <c r="R25" s="13">
        <v>5546588.1900000004</v>
      </c>
      <c r="S25" s="14">
        <v>4973177</v>
      </c>
    </row>
    <row r="26" spans="1:19" ht="25.5" customHeight="1" x14ac:dyDescent="0.2">
      <c r="A26" s="11" t="s">
        <v>11</v>
      </c>
      <c r="B26" s="13">
        <v>15823412.880000001</v>
      </c>
      <c r="C26" s="13">
        <v>17033855.780000001</v>
      </c>
      <c r="D26" s="13">
        <v>17396770.34</v>
      </c>
      <c r="E26" s="13">
        <v>17035625.66</v>
      </c>
      <c r="F26" s="13">
        <v>17328924.09</v>
      </c>
      <c r="G26" s="13">
        <v>20955548.07</v>
      </c>
      <c r="H26" s="13">
        <v>16353991.529999999</v>
      </c>
      <c r="I26" s="13">
        <v>21898631.5</v>
      </c>
      <c r="J26" s="13">
        <v>21799731.299999997</v>
      </c>
      <c r="K26" s="15">
        <v>23574765.449999999</v>
      </c>
      <c r="L26" s="15">
        <v>19375682.280000001</v>
      </c>
      <c r="M26" s="15">
        <v>21029079.240000002</v>
      </c>
      <c r="N26" s="15">
        <v>24378148.43</v>
      </c>
      <c r="O26" s="15">
        <v>19051404.850000001</v>
      </c>
      <c r="P26" s="15">
        <v>28002949.559999999</v>
      </c>
      <c r="Q26" s="15">
        <v>25566922.960000001</v>
      </c>
      <c r="R26" s="15">
        <v>28169458.760000002</v>
      </c>
      <c r="S26" s="16">
        <v>28214953.73</v>
      </c>
    </row>
    <row r="27" spans="1:19" ht="25.5" customHeight="1" x14ac:dyDescent="0.2">
      <c r="A27" s="11" t="s">
        <v>12</v>
      </c>
      <c r="B27" s="13">
        <v>7314572.7599999998</v>
      </c>
      <c r="C27" s="13">
        <v>8829424.5500000007</v>
      </c>
      <c r="D27" s="13">
        <v>9155373.5399999991</v>
      </c>
      <c r="E27" s="13">
        <v>9222736.9600000009</v>
      </c>
      <c r="F27" s="13">
        <v>8960917.9900000002</v>
      </c>
      <c r="G27" s="13">
        <v>10374207.77</v>
      </c>
      <c r="H27" s="13">
        <v>9112607.9800000004</v>
      </c>
      <c r="I27" s="13">
        <v>11723445.670000002</v>
      </c>
      <c r="J27" s="13">
        <v>10850411.67</v>
      </c>
      <c r="K27" s="13">
        <v>10743527.08</v>
      </c>
      <c r="L27" s="13">
        <v>9767088.3900000006</v>
      </c>
      <c r="M27" s="13">
        <v>9988237.5700000003</v>
      </c>
      <c r="N27" s="13">
        <v>10771795.149999999</v>
      </c>
      <c r="O27" s="13">
        <v>8016356.4900000002</v>
      </c>
      <c r="P27" s="13">
        <v>12599075.880000001</v>
      </c>
      <c r="Q27" s="13">
        <v>10555604.630000001</v>
      </c>
      <c r="R27" s="13">
        <v>11494166.52</v>
      </c>
      <c r="S27" s="14">
        <v>11085149.800000001</v>
      </c>
    </row>
    <row r="28" spans="1:19" ht="25.5" customHeight="1" x14ac:dyDescent="0.2">
      <c r="A28" s="11" t="s">
        <v>13</v>
      </c>
      <c r="B28" s="13">
        <v>2441832.2400000002</v>
      </c>
      <c r="C28" s="13">
        <v>2636527.38</v>
      </c>
      <c r="D28" s="13">
        <v>2666301.0299999998</v>
      </c>
      <c r="E28" s="13">
        <v>2705570.58</v>
      </c>
      <c r="F28" s="13">
        <v>2680392.8199999998</v>
      </c>
      <c r="G28" s="13">
        <v>3289847.6100000003</v>
      </c>
      <c r="H28" s="13">
        <v>2576565.56</v>
      </c>
      <c r="I28" s="13">
        <v>3619124.71</v>
      </c>
      <c r="J28" s="13">
        <v>3257794.8</v>
      </c>
      <c r="K28" s="15">
        <v>3257451.58</v>
      </c>
      <c r="L28" s="15">
        <v>3162866.77</v>
      </c>
      <c r="M28" s="15">
        <v>3142334.69</v>
      </c>
      <c r="N28" s="15">
        <v>3345543.43</v>
      </c>
      <c r="O28" s="15">
        <v>2410582.19</v>
      </c>
      <c r="P28" s="15">
        <v>3517213.17</v>
      </c>
      <c r="Q28" s="15">
        <v>2804665.53</v>
      </c>
      <c r="R28" s="15">
        <v>3284448.38</v>
      </c>
      <c r="S28" s="16">
        <v>3070409</v>
      </c>
    </row>
    <row r="29" spans="1:19" ht="25.5" customHeight="1" x14ac:dyDescent="0.2">
      <c r="A29" s="11" t="s">
        <v>14</v>
      </c>
      <c r="B29" s="13">
        <v>8521745.5</v>
      </c>
      <c r="C29" s="13">
        <v>8353442.6000000006</v>
      </c>
      <c r="D29" s="13">
        <v>8438703.2300000004</v>
      </c>
      <c r="E29" s="13">
        <v>8470885.9900000002</v>
      </c>
      <c r="F29" s="13">
        <v>8155718.7400000002</v>
      </c>
      <c r="G29" s="13">
        <v>9712608.3599999994</v>
      </c>
      <c r="H29" s="13">
        <v>7646406.6200000001</v>
      </c>
      <c r="I29" s="13">
        <v>10541898.220000001</v>
      </c>
      <c r="J29" s="13">
        <v>10081086.729999999</v>
      </c>
      <c r="K29" s="13">
        <v>10608611.140000001</v>
      </c>
      <c r="L29" s="13">
        <v>9767187.540000001</v>
      </c>
      <c r="M29" s="13">
        <v>10375476.039999999</v>
      </c>
      <c r="N29" s="15">
        <v>10394606.92</v>
      </c>
      <c r="O29" s="15">
        <v>7930328.0199999996</v>
      </c>
      <c r="P29" s="15">
        <v>12047703.210000001</v>
      </c>
      <c r="Q29" s="15">
        <v>10233616.960000001</v>
      </c>
      <c r="R29" s="15">
        <v>11354193.76</v>
      </c>
      <c r="S29" s="16">
        <v>9805750</v>
      </c>
    </row>
    <row r="30" spans="1:19" ht="25.5" customHeight="1" x14ac:dyDescent="0.2">
      <c r="A30" s="11" t="s">
        <v>15</v>
      </c>
      <c r="B30" s="13">
        <v>5293944.54</v>
      </c>
      <c r="C30" s="13">
        <v>5860158.7199999997</v>
      </c>
      <c r="D30" s="13">
        <v>6003683.3600000003</v>
      </c>
      <c r="E30" s="13">
        <v>5793415.8399999999</v>
      </c>
      <c r="F30" s="13">
        <v>5734153.5899999999</v>
      </c>
      <c r="G30" s="13">
        <v>6700910.0599999996</v>
      </c>
      <c r="H30" s="13">
        <v>5994469.8099999996</v>
      </c>
      <c r="I30" s="13">
        <v>7433422.6200000001</v>
      </c>
      <c r="J30" s="13">
        <v>7830386.4800000004</v>
      </c>
      <c r="K30" s="13">
        <v>8032966.9100000001</v>
      </c>
      <c r="L30" s="13">
        <v>7397108.5300000003</v>
      </c>
      <c r="M30" s="13">
        <v>8269465.9000000004</v>
      </c>
      <c r="N30" s="13">
        <v>8829394.9299999997</v>
      </c>
      <c r="O30" s="13">
        <v>6803788.0999999996</v>
      </c>
      <c r="P30" s="15">
        <v>10177312.75</v>
      </c>
      <c r="Q30" s="15">
        <v>8594691.5500000007</v>
      </c>
      <c r="R30" s="15">
        <v>10118149.68</v>
      </c>
      <c r="S30" s="16">
        <v>9353488.3699999992</v>
      </c>
    </row>
    <row r="31" spans="1:19" ht="25.5" customHeight="1" x14ac:dyDescent="0.2">
      <c r="A31" s="11" t="s">
        <v>16</v>
      </c>
      <c r="B31" s="13">
        <v>1672320.34</v>
      </c>
      <c r="C31" s="13">
        <v>1782927.86</v>
      </c>
      <c r="D31" s="13">
        <v>1884702.52</v>
      </c>
      <c r="E31" s="13">
        <v>1886669.1099999999</v>
      </c>
      <c r="F31" s="13">
        <v>1839600.93</v>
      </c>
      <c r="G31" s="13">
        <v>1990531.1300000001</v>
      </c>
      <c r="H31" s="13">
        <v>1820852.9</v>
      </c>
      <c r="I31" s="13">
        <v>2424689.3199999998</v>
      </c>
      <c r="J31" s="13">
        <v>2305246.14</v>
      </c>
      <c r="K31" s="13">
        <v>2434225.79</v>
      </c>
      <c r="L31" s="13">
        <v>2190722.19</v>
      </c>
      <c r="M31" s="13">
        <v>2349700.42</v>
      </c>
      <c r="N31" s="13">
        <v>2331849.1799999997</v>
      </c>
      <c r="O31" s="13">
        <v>1858245.41</v>
      </c>
      <c r="P31" s="13">
        <v>2713094.05</v>
      </c>
      <c r="Q31" s="15">
        <v>2387943.9</v>
      </c>
      <c r="R31" s="15">
        <v>2769939.78</v>
      </c>
      <c r="S31" s="16">
        <v>2282726.3199999998</v>
      </c>
    </row>
    <row r="32" spans="1:19" ht="25.5" customHeight="1" x14ac:dyDescent="0.2">
      <c r="A32" s="11" t="s">
        <v>17</v>
      </c>
      <c r="B32" s="13">
        <v>15638880.18</v>
      </c>
      <c r="C32" s="13">
        <v>14390592.459999999</v>
      </c>
      <c r="D32" s="13">
        <v>14561087.690000001</v>
      </c>
      <c r="E32" s="13">
        <v>14421037.49</v>
      </c>
      <c r="F32" s="13">
        <v>14219389.640000001</v>
      </c>
      <c r="G32" s="13">
        <v>16112389.58</v>
      </c>
      <c r="H32" s="13">
        <v>15083899.1</v>
      </c>
      <c r="I32" s="13">
        <v>18440911.150000002</v>
      </c>
      <c r="J32" s="13">
        <v>17597248.789999999</v>
      </c>
      <c r="K32" s="13">
        <v>19693572.859999999</v>
      </c>
      <c r="L32" s="13">
        <v>17325888.630000003</v>
      </c>
      <c r="M32" s="13">
        <v>19378479.98</v>
      </c>
      <c r="N32" s="13">
        <v>19082188.880000003</v>
      </c>
      <c r="O32" s="13">
        <v>15006593.48</v>
      </c>
      <c r="P32" s="13">
        <v>23142997.530000001</v>
      </c>
      <c r="Q32" s="13">
        <v>19009807.800000001</v>
      </c>
      <c r="R32" s="15">
        <v>20478010.829999998</v>
      </c>
      <c r="S32" s="16">
        <v>19250000</v>
      </c>
    </row>
    <row r="33" spans="1:19" ht="25.5" customHeight="1" x14ac:dyDescent="0.2">
      <c r="A33" s="11" t="s">
        <v>18</v>
      </c>
      <c r="B33" s="13">
        <v>17548010.66</v>
      </c>
      <c r="C33" s="13">
        <v>18649211.349999998</v>
      </c>
      <c r="D33" s="13">
        <v>18840166.830000002</v>
      </c>
      <c r="E33" s="13">
        <v>18070046.240000002</v>
      </c>
      <c r="F33" s="13">
        <v>19203734.510000002</v>
      </c>
      <c r="G33" s="13">
        <v>19796554.52</v>
      </c>
      <c r="H33" s="13">
        <v>18228760.43</v>
      </c>
      <c r="I33" s="13">
        <v>22445057.359999999</v>
      </c>
      <c r="J33" s="13">
        <v>20296060.759999998</v>
      </c>
      <c r="K33" s="13">
        <v>23334610.050000001</v>
      </c>
      <c r="L33" s="13">
        <v>19692347.349999998</v>
      </c>
      <c r="M33" s="13">
        <v>21499267.859999999</v>
      </c>
      <c r="N33" s="13">
        <v>22614429.460000001</v>
      </c>
      <c r="O33" s="13">
        <v>19057367.600000001</v>
      </c>
      <c r="P33" s="13">
        <v>26328248.66</v>
      </c>
      <c r="Q33" s="13">
        <v>23581693.559999999</v>
      </c>
      <c r="R33" s="13">
        <v>24637513.739999998</v>
      </c>
      <c r="S33" s="14">
        <v>24512220.329999998</v>
      </c>
    </row>
    <row r="34" spans="1:19" ht="25.5" customHeight="1" x14ac:dyDescent="0.2">
      <c r="A34" s="11" t="s">
        <v>19</v>
      </c>
      <c r="B34" s="13">
        <v>6758985.79</v>
      </c>
      <c r="C34" s="13">
        <v>6870435.1199999992</v>
      </c>
      <c r="D34" s="13">
        <v>6984744.6600000001</v>
      </c>
      <c r="E34" s="13">
        <v>6967412.4400000004</v>
      </c>
      <c r="F34" s="13">
        <v>6810908.54</v>
      </c>
      <c r="G34" s="13">
        <v>7594350.4799999995</v>
      </c>
      <c r="H34" s="13">
        <v>7268356.1499999994</v>
      </c>
      <c r="I34" s="13">
        <v>8444581.0899999999</v>
      </c>
      <c r="J34" s="13">
        <v>8585354.7699999996</v>
      </c>
      <c r="K34" s="13">
        <v>8831235.2300000004</v>
      </c>
      <c r="L34" s="13">
        <v>7364403.5599999996</v>
      </c>
      <c r="M34" s="13">
        <v>8098072.7000000002</v>
      </c>
      <c r="N34" s="13">
        <v>9834684.5299999993</v>
      </c>
      <c r="O34" s="13">
        <v>6801893.1500000004</v>
      </c>
      <c r="P34" s="13">
        <v>10847152.880000001</v>
      </c>
      <c r="Q34" s="13">
        <v>9371618.8300000001</v>
      </c>
      <c r="R34" s="13">
        <v>9794179.9100000001</v>
      </c>
      <c r="S34" s="14">
        <v>9703687.6099999994</v>
      </c>
    </row>
    <row r="35" spans="1:19" ht="25.5" customHeight="1" x14ac:dyDescent="0.2">
      <c r="A35" s="11" t="s">
        <v>20</v>
      </c>
      <c r="B35" s="13">
        <v>9932194.6300000008</v>
      </c>
      <c r="C35" s="13">
        <v>10484256.48</v>
      </c>
      <c r="D35" s="13">
        <v>10689051.83</v>
      </c>
      <c r="E35" s="13">
        <v>10418084.609999999</v>
      </c>
      <c r="F35" s="13">
        <v>10181398.189999999</v>
      </c>
      <c r="G35" s="13">
        <v>13362218.560000001</v>
      </c>
      <c r="H35" s="13">
        <v>10009043.459999999</v>
      </c>
      <c r="I35" s="13">
        <v>11945543.899999999</v>
      </c>
      <c r="J35" s="13">
        <v>12877197.210000001</v>
      </c>
      <c r="K35" s="13">
        <v>14039744.689999999</v>
      </c>
      <c r="L35" s="13">
        <v>11593634.810000001</v>
      </c>
      <c r="M35" s="13">
        <v>11303427.02</v>
      </c>
      <c r="N35" s="13">
        <v>14921100.59</v>
      </c>
      <c r="O35" s="13">
        <v>9657566.6400000006</v>
      </c>
      <c r="P35" s="13">
        <v>16457400.970000001</v>
      </c>
      <c r="Q35" s="13">
        <v>13072229.779999999</v>
      </c>
      <c r="R35" s="13">
        <v>14434265.539999999</v>
      </c>
      <c r="S35" s="14">
        <v>13826558</v>
      </c>
    </row>
    <row r="36" spans="1:19" ht="25.5" customHeight="1" thickBot="1" x14ac:dyDescent="0.25">
      <c r="A36" s="17" t="s">
        <v>21</v>
      </c>
      <c r="B36" s="19">
        <v>9457311.8699999992</v>
      </c>
      <c r="C36" s="19">
        <v>9671777.1099999994</v>
      </c>
      <c r="D36" s="19">
        <v>9951716.0500000007</v>
      </c>
      <c r="E36" s="19">
        <v>9708947.3600000013</v>
      </c>
      <c r="F36" s="19">
        <v>9635594.6799999997</v>
      </c>
      <c r="G36" s="19">
        <v>11543100.82</v>
      </c>
      <c r="H36" s="19">
        <v>9010194.3699999992</v>
      </c>
      <c r="I36" s="19">
        <v>12464792.35</v>
      </c>
      <c r="J36" s="19">
        <v>11573743.42</v>
      </c>
      <c r="K36" s="19">
        <v>12396084.66</v>
      </c>
      <c r="L36" s="19">
        <v>11049816.029999999</v>
      </c>
      <c r="M36" s="19">
        <v>9940980.1500000004</v>
      </c>
      <c r="N36" s="19">
        <v>13301647.109999999</v>
      </c>
      <c r="O36" s="19">
        <v>9897298.2799999993</v>
      </c>
      <c r="P36" s="19">
        <v>14795747.35</v>
      </c>
      <c r="Q36" s="19">
        <v>13125382.16</v>
      </c>
      <c r="R36" s="19">
        <v>13574121.550000001</v>
      </c>
      <c r="S36" s="20">
        <v>13085578.26</v>
      </c>
    </row>
    <row r="37" spans="1:19" ht="25.5" customHeight="1" thickBot="1" x14ac:dyDescent="0.25">
      <c r="A37" s="3" t="s">
        <v>22</v>
      </c>
      <c r="B37" s="21">
        <v>166390707.53</v>
      </c>
      <c r="C37" s="21">
        <v>175355180.20999998</v>
      </c>
      <c r="D37" s="21">
        <v>178752989.44000003</v>
      </c>
      <c r="E37" s="21">
        <v>175693639.74000001</v>
      </c>
      <c r="F37" s="21">
        <v>174686784.41999999</v>
      </c>
      <c r="G37" s="21">
        <v>205510340.66999999</v>
      </c>
      <c r="H37" s="21">
        <v>170332502.26000002</v>
      </c>
      <c r="I37" s="21">
        <v>218295411.59</v>
      </c>
      <c r="J37" s="21">
        <v>210851647.82999998</v>
      </c>
      <c r="K37" s="21">
        <v>226770835.75999999</v>
      </c>
      <c r="L37" s="21">
        <v>198584840.5</v>
      </c>
      <c r="M37" s="21">
        <v>210691839.53999996</v>
      </c>
      <c r="N37" s="21">
        <v>228397169.06</v>
      </c>
      <c r="O37" s="21">
        <v>174308394.28999999</v>
      </c>
      <c r="P37" s="21">
        <v>265030173.32999998</v>
      </c>
      <c r="Q37" s="21">
        <v>226914040.19000006</v>
      </c>
      <c r="R37" s="21">
        <v>247754629.36000001</v>
      </c>
      <c r="S37" s="21">
        <v>236842112.50999999</v>
      </c>
    </row>
    <row r="39" spans="1:19" x14ac:dyDescent="0.2">
      <c r="A39" s="22" t="s">
        <v>32</v>
      </c>
    </row>
    <row r="40" spans="1:19" x14ac:dyDescent="0.2">
      <c r="A40" s="23" t="s">
        <v>31</v>
      </c>
    </row>
    <row r="41" spans="1:19" x14ac:dyDescent="0.2">
      <c r="A41" s="23" t="s">
        <v>25</v>
      </c>
      <c r="K41" s="26"/>
    </row>
  </sheetData>
  <sheetProtection algorithmName="SHA-512" hashValue="ay5soPOvsPggwt5rHoJdzwGkbkbEG1oji9u+YSwKr3k3vtKbt+X3In8rXsMyuHJ7JEczyeu0BqQBQdzoWPBAfA==" saltValue="U8sGbe9GpnkflF+m/PQjzQ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6:S16"/>
  </mergeCells>
  <pageMargins left="0.7" right="0.7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549E6-71AE-4427-BB91-B61A18218E50}">
  <sheetPr>
    <tabColor rgb="FFC92274"/>
  </sheetPr>
  <dimension ref="A1:AQ39"/>
  <sheetViews>
    <sheetView showGridLines="0" zoomScale="70" zoomScaleNormal="70" workbookViewId="0">
      <selection activeCell="AC36" sqref="AC36"/>
    </sheetView>
  </sheetViews>
  <sheetFormatPr baseColWidth="10" defaultColWidth="11.42578125" defaultRowHeight="12.75" x14ac:dyDescent="0.2"/>
  <cols>
    <col min="1" max="1" width="26.85546875" style="29" customWidth="1"/>
    <col min="2" max="22" width="10.7109375" style="29" customWidth="1"/>
    <col min="23" max="26" width="10.7109375" style="28" customWidth="1"/>
    <col min="27" max="43" width="11.42578125" style="28"/>
    <col min="44" max="16384" width="11.42578125" style="29"/>
  </cols>
  <sheetData>
    <row r="1" spans="2:27" ht="11.25" customHeight="1" x14ac:dyDescent="0.2"/>
    <row r="2" spans="2:27" ht="11.25" customHeight="1" x14ac:dyDescent="0.2"/>
    <row r="3" spans="2:27" ht="11.25" customHeight="1" x14ac:dyDescent="0.2"/>
    <row r="4" spans="2:27" ht="11.25" customHeight="1" x14ac:dyDescent="0.2"/>
    <row r="5" spans="2:27" ht="11.25" customHeight="1" x14ac:dyDescent="0.2"/>
    <row r="6" spans="2:27" ht="11.25" customHeight="1" x14ac:dyDescent="0.2"/>
    <row r="7" spans="2:27" ht="11.25" customHeight="1" x14ac:dyDescent="0.2"/>
    <row r="8" spans="2:27" ht="11.25" customHeight="1" x14ac:dyDescent="0.2"/>
    <row r="9" spans="2:27" ht="11.25" customHeight="1" x14ac:dyDescent="0.2"/>
    <row r="10" spans="2:27" ht="11.25" customHeight="1" x14ac:dyDescent="0.2"/>
    <row r="11" spans="2:27" ht="11.25" customHeight="1" x14ac:dyDescent="0.2"/>
    <row r="12" spans="2:27" ht="11.25" customHeight="1" x14ac:dyDescent="0.2"/>
    <row r="13" spans="2:27" ht="11.25" customHeight="1" x14ac:dyDescent="0.2"/>
    <row r="14" spans="2:27" ht="11.25" customHeight="1" x14ac:dyDescent="0.2"/>
    <row r="15" spans="2:27" ht="11.25" customHeight="1" x14ac:dyDescent="0.2"/>
    <row r="16" spans="2:27" ht="20.100000000000001" customHeight="1" thickBot="1" x14ac:dyDescent="0.25">
      <c r="B16" s="58" t="s">
        <v>40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60"/>
    </row>
    <row r="17" spans="1:27" ht="26.25" customHeight="1" thickBot="1" x14ac:dyDescent="0.25">
      <c r="A17" s="49" t="s">
        <v>1</v>
      </c>
      <c r="B17" s="48">
        <v>1999</v>
      </c>
      <c r="C17" s="48">
        <v>2000</v>
      </c>
      <c r="D17" s="48">
        <v>2001</v>
      </c>
      <c r="E17" s="48">
        <v>2002</v>
      </c>
      <c r="F17" s="48">
        <v>2003</v>
      </c>
      <c r="G17" s="48">
        <v>2004</v>
      </c>
      <c r="H17" s="48">
        <v>2005</v>
      </c>
      <c r="I17" s="48">
        <v>2006</v>
      </c>
      <c r="J17" s="48">
        <v>2007</v>
      </c>
      <c r="K17" s="48">
        <v>2008</v>
      </c>
      <c r="L17" s="48">
        <v>2009</v>
      </c>
      <c r="M17" s="48">
        <v>2010</v>
      </c>
      <c r="N17" s="48">
        <v>2011</v>
      </c>
      <c r="O17" s="48">
        <v>2012</v>
      </c>
      <c r="P17" s="48">
        <v>2013</v>
      </c>
      <c r="Q17" s="48">
        <v>2014</v>
      </c>
      <c r="R17" s="48">
        <v>2015</v>
      </c>
      <c r="S17" s="48">
        <v>2016</v>
      </c>
      <c r="T17" s="48">
        <v>2017</v>
      </c>
      <c r="U17" s="48">
        <v>2018</v>
      </c>
      <c r="V17" s="48">
        <v>2019</v>
      </c>
      <c r="W17" s="48">
        <v>2020</v>
      </c>
      <c r="X17" s="48">
        <v>2021</v>
      </c>
      <c r="Y17" s="48">
        <v>2022</v>
      </c>
      <c r="Z17" s="48">
        <v>2023</v>
      </c>
      <c r="AA17" s="48">
        <v>2024</v>
      </c>
    </row>
    <row r="18" spans="1:27" ht="25.5" x14ac:dyDescent="0.2">
      <c r="A18" s="47" t="s">
        <v>3</v>
      </c>
      <c r="B18" s="56">
        <v>7</v>
      </c>
      <c r="C18" s="56">
        <v>7</v>
      </c>
      <c r="D18" s="56">
        <v>7</v>
      </c>
      <c r="E18" s="56">
        <v>7</v>
      </c>
      <c r="F18" s="56">
        <v>7</v>
      </c>
      <c r="G18" s="56">
        <v>7</v>
      </c>
      <c r="H18" s="56">
        <v>7</v>
      </c>
      <c r="I18" s="56">
        <v>7</v>
      </c>
      <c r="J18" s="57">
        <v>6.5</v>
      </c>
      <c r="K18" s="56">
        <v>6.5</v>
      </c>
      <c r="L18" s="56">
        <v>6.5</v>
      </c>
      <c r="M18" s="56">
        <v>6.5</v>
      </c>
      <c r="N18" s="56">
        <v>6.5</v>
      </c>
      <c r="O18" s="56">
        <v>6.5</v>
      </c>
      <c r="P18" s="56">
        <v>6.5</v>
      </c>
      <c r="Q18" s="57">
        <v>5.9</v>
      </c>
      <c r="R18" s="56">
        <v>5.9</v>
      </c>
      <c r="S18" s="56">
        <v>5.9</v>
      </c>
      <c r="T18" s="56">
        <v>5.9</v>
      </c>
      <c r="U18" s="56">
        <v>5.9</v>
      </c>
      <c r="V18" s="56">
        <v>5.9</v>
      </c>
      <c r="W18" s="56">
        <v>5.9</v>
      </c>
      <c r="X18" s="57">
        <v>5.5</v>
      </c>
      <c r="Y18" s="56">
        <v>5.5</v>
      </c>
      <c r="Z18" s="53">
        <v>5.5</v>
      </c>
      <c r="AA18" s="53">
        <v>5.5</v>
      </c>
    </row>
    <row r="19" spans="1:27" ht="25.5" x14ac:dyDescent="0.2">
      <c r="A19" s="44" t="s">
        <v>4</v>
      </c>
      <c r="B19" s="53">
        <v>6</v>
      </c>
      <c r="C19" s="53">
        <v>6</v>
      </c>
      <c r="D19" s="53">
        <v>6</v>
      </c>
      <c r="E19" s="53">
        <v>6</v>
      </c>
      <c r="F19" s="53">
        <v>6</v>
      </c>
      <c r="G19" s="53">
        <v>6</v>
      </c>
      <c r="H19" s="53">
        <v>6</v>
      </c>
      <c r="I19" s="53">
        <v>6</v>
      </c>
      <c r="J19" s="53">
        <v>6</v>
      </c>
      <c r="K19" s="53">
        <v>6</v>
      </c>
      <c r="L19" s="53">
        <v>6</v>
      </c>
      <c r="M19" s="53">
        <v>6</v>
      </c>
      <c r="N19" s="53">
        <v>6</v>
      </c>
      <c r="O19" s="53">
        <v>6</v>
      </c>
      <c r="P19" s="53">
        <v>6</v>
      </c>
      <c r="Q19" s="53">
        <v>6</v>
      </c>
      <c r="R19" s="53">
        <v>6</v>
      </c>
      <c r="S19" s="53">
        <v>6</v>
      </c>
      <c r="T19" s="53">
        <v>6</v>
      </c>
      <c r="U19" s="53">
        <v>6</v>
      </c>
      <c r="V19" s="53">
        <v>6</v>
      </c>
      <c r="W19" s="53">
        <v>6</v>
      </c>
      <c r="X19" s="53">
        <v>6</v>
      </c>
      <c r="Y19" s="53">
        <v>6</v>
      </c>
      <c r="Z19" s="53">
        <v>6</v>
      </c>
      <c r="AA19" s="53">
        <v>6</v>
      </c>
    </row>
    <row r="20" spans="1:27" ht="25.5" x14ac:dyDescent="0.2">
      <c r="A20" s="44" t="s">
        <v>5</v>
      </c>
      <c r="B20" s="53">
        <v>7</v>
      </c>
      <c r="C20" s="53">
        <v>7</v>
      </c>
      <c r="D20" s="53">
        <v>7</v>
      </c>
      <c r="E20" s="53">
        <v>7</v>
      </c>
      <c r="F20" s="53">
        <v>7</v>
      </c>
      <c r="G20" s="53">
        <v>7</v>
      </c>
      <c r="H20" s="53">
        <v>7</v>
      </c>
      <c r="I20" s="53">
        <v>7</v>
      </c>
      <c r="J20" s="53">
        <v>7</v>
      </c>
      <c r="K20" s="53">
        <v>7</v>
      </c>
      <c r="L20" s="53">
        <v>7</v>
      </c>
      <c r="M20" s="53">
        <v>7</v>
      </c>
      <c r="N20" s="53">
        <v>7</v>
      </c>
      <c r="O20" s="53">
        <v>7</v>
      </c>
      <c r="P20" s="53">
        <v>7</v>
      </c>
      <c r="Q20" s="53">
        <v>7</v>
      </c>
      <c r="R20" s="53">
        <v>7</v>
      </c>
      <c r="S20" s="53">
        <v>7</v>
      </c>
      <c r="T20" s="53">
        <v>7</v>
      </c>
      <c r="U20" s="53">
        <v>7</v>
      </c>
      <c r="V20" s="55">
        <v>6.8</v>
      </c>
      <c r="W20" s="53">
        <v>6.8</v>
      </c>
      <c r="X20" s="53">
        <v>6.8</v>
      </c>
      <c r="Y20" s="53">
        <v>6.8</v>
      </c>
      <c r="Z20" s="53">
        <v>6.8</v>
      </c>
      <c r="AA20" s="55">
        <v>6.5</v>
      </c>
    </row>
    <row r="21" spans="1:27" ht="25.5" x14ac:dyDescent="0.2">
      <c r="A21" s="44" t="s">
        <v>6</v>
      </c>
      <c r="B21" s="53">
        <v>6</v>
      </c>
      <c r="C21" s="53">
        <v>6</v>
      </c>
      <c r="D21" s="53">
        <v>6</v>
      </c>
      <c r="E21" s="53">
        <v>6</v>
      </c>
      <c r="F21" s="53">
        <v>6</v>
      </c>
      <c r="G21" s="53">
        <v>6</v>
      </c>
      <c r="H21" s="53">
        <v>6</v>
      </c>
      <c r="I21" s="53">
        <v>6</v>
      </c>
      <c r="J21" s="53">
        <v>6</v>
      </c>
      <c r="K21" s="53">
        <v>6</v>
      </c>
      <c r="L21" s="53">
        <v>6</v>
      </c>
      <c r="M21" s="53">
        <v>6</v>
      </c>
      <c r="N21" s="53">
        <v>6</v>
      </c>
      <c r="O21" s="53">
        <v>6</v>
      </c>
      <c r="P21" s="53">
        <v>6</v>
      </c>
      <c r="Q21" s="53">
        <v>6</v>
      </c>
      <c r="R21" s="53">
        <v>6</v>
      </c>
      <c r="S21" s="53">
        <v>6</v>
      </c>
      <c r="T21" s="53">
        <v>6</v>
      </c>
      <c r="U21" s="53">
        <v>6</v>
      </c>
      <c r="V21" s="53">
        <v>6</v>
      </c>
      <c r="W21" s="53">
        <v>6</v>
      </c>
      <c r="X21" s="53">
        <v>6</v>
      </c>
      <c r="Y21" s="53">
        <v>6</v>
      </c>
      <c r="Z21" s="53">
        <v>6</v>
      </c>
      <c r="AA21" s="53">
        <v>6</v>
      </c>
    </row>
    <row r="22" spans="1:27" ht="25.5" x14ac:dyDescent="0.2">
      <c r="A22" s="44" t="s">
        <v>7</v>
      </c>
      <c r="B22" s="53">
        <v>7.5</v>
      </c>
      <c r="C22" s="53">
        <v>7.5</v>
      </c>
      <c r="D22" s="53">
        <v>7.5</v>
      </c>
      <c r="E22" s="53">
        <v>7.5</v>
      </c>
      <c r="F22" s="53">
        <v>7.5</v>
      </c>
      <c r="G22" s="53">
        <v>7.5</v>
      </c>
      <c r="H22" s="53">
        <v>7.5</v>
      </c>
      <c r="I22" s="53">
        <v>7.5</v>
      </c>
      <c r="J22" s="53">
        <v>7.5</v>
      </c>
      <c r="K22" s="53">
        <v>7.5</v>
      </c>
      <c r="L22" s="53">
        <v>7.5</v>
      </c>
      <c r="M22" s="53">
        <v>7.5</v>
      </c>
      <c r="N22" s="53">
        <v>7.5</v>
      </c>
      <c r="O22" s="53">
        <v>7.5</v>
      </c>
      <c r="P22" s="53">
        <v>7.5</v>
      </c>
      <c r="Q22" s="53">
        <v>7.5</v>
      </c>
      <c r="R22" s="53">
        <v>7.5</v>
      </c>
      <c r="S22" s="53">
        <v>7.5</v>
      </c>
      <c r="T22" s="55">
        <v>7</v>
      </c>
      <c r="U22" s="55">
        <v>6.7</v>
      </c>
      <c r="V22" s="53">
        <v>6.7</v>
      </c>
      <c r="W22" s="53">
        <v>6.7</v>
      </c>
      <c r="X22" s="53">
        <v>6.7</v>
      </c>
      <c r="Y22" s="53">
        <v>6.7</v>
      </c>
      <c r="Z22" s="55">
        <v>6.3</v>
      </c>
      <c r="AA22" s="55">
        <v>6</v>
      </c>
    </row>
    <row r="23" spans="1:27" ht="25.5" x14ac:dyDescent="0.2">
      <c r="A23" s="44" t="s">
        <v>8</v>
      </c>
      <c r="B23" s="53">
        <v>6</v>
      </c>
      <c r="C23" s="53">
        <v>6</v>
      </c>
      <c r="D23" s="53">
        <v>6</v>
      </c>
      <c r="E23" s="55">
        <v>6.7</v>
      </c>
      <c r="F23" s="53">
        <v>6.7</v>
      </c>
      <c r="G23" s="53">
        <v>6.7</v>
      </c>
      <c r="H23" s="53">
        <v>6.7</v>
      </c>
      <c r="I23" s="53">
        <v>6.7</v>
      </c>
      <c r="J23" s="53">
        <v>6.7</v>
      </c>
      <c r="K23" s="55">
        <v>6</v>
      </c>
      <c r="L23" s="53">
        <v>6</v>
      </c>
      <c r="M23" s="53">
        <v>6</v>
      </c>
      <c r="N23" s="53">
        <v>6</v>
      </c>
      <c r="O23" s="53">
        <v>6</v>
      </c>
      <c r="P23" s="53">
        <v>6</v>
      </c>
      <c r="Q23" s="53">
        <v>6</v>
      </c>
      <c r="R23" s="53">
        <v>6</v>
      </c>
      <c r="S23" s="53">
        <v>6</v>
      </c>
      <c r="T23" s="55">
        <v>5.9</v>
      </c>
      <c r="U23" s="53">
        <v>5.9</v>
      </c>
      <c r="V23" s="53">
        <v>5.9</v>
      </c>
      <c r="W23" s="53">
        <v>5.9</v>
      </c>
      <c r="X23" s="55">
        <v>6.5</v>
      </c>
      <c r="Y23" s="53">
        <v>6.5</v>
      </c>
      <c r="Z23" s="53">
        <v>6.5</v>
      </c>
      <c r="AA23" s="53">
        <v>6.5</v>
      </c>
    </row>
    <row r="24" spans="1:27" ht="25.5" x14ac:dyDescent="0.2">
      <c r="A24" s="44" t="s">
        <v>9</v>
      </c>
      <c r="B24" s="53">
        <v>7</v>
      </c>
      <c r="C24" s="53">
        <v>7</v>
      </c>
      <c r="D24" s="53">
        <v>7</v>
      </c>
      <c r="E24" s="53">
        <v>7</v>
      </c>
      <c r="F24" s="53">
        <v>7</v>
      </c>
      <c r="G24" s="53">
        <v>7</v>
      </c>
      <c r="H24" s="53">
        <v>7</v>
      </c>
      <c r="I24" s="53">
        <v>7</v>
      </c>
      <c r="J24" s="53">
        <v>7</v>
      </c>
      <c r="K24" s="53">
        <v>7</v>
      </c>
      <c r="L24" s="53">
        <v>7</v>
      </c>
      <c r="M24" s="53">
        <v>7</v>
      </c>
      <c r="N24" s="53">
        <v>7</v>
      </c>
      <c r="O24" s="53">
        <v>7</v>
      </c>
      <c r="P24" s="53">
        <v>7</v>
      </c>
      <c r="Q24" s="53">
        <v>7</v>
      </c>
      <c r="R24" s="53">
        <v>7</v>
      </c>
      <c r="S24" s="53">
        <v>7</v>
      </c>
      <c r="T24" s="53">
        <v>7</v>
      </c>
      <c r="U24" s="53">
        <v>7</v>
      </c>
      <c r="V24" s="53">
        <v>7</v>
      </c>
      <c r="W24" s="53">
        <v>7</v>
      </c>
      <c r="X24" s="53">
        <v>7</v>
      </c>
      <c r="Y24" s="53">
        <v>7</v>
      </c>
      <c r="Z24" s="53">
        <v>7</v>
      </c>
      <c r="AA24" s="53">
        <v>7</v>
      </c>
    </row>
    <row r="25" spans="1:27" ht="25.5" x14ac:dyDescent="0.2">
      <c r="A25" s="44" t="s">
        <v>10</v>
      </c>
      <c r="B25" s="53">
        <v>7</v>
      </c>
      <c r="C25" s="53">
        <v>7</v>
      </c>
      <c r="D25" s="53">
        <v>7</v>
      </c>
      <c r="E25" s="53">
        <v>7</v>
      </c>
      <c r="F25" s="53">
        <v>7</v>
      </c>
      <c r="G25" s="53">
        <v>7</v>
      </c>
      <c r="H25" s="53">
        <v>7</v>
      </c>
      <c r="I25" s="53">
        <v>7</v>
      </c>
      <c r="J25" s="53">
        <v>7</v>
      </c>
      <c r="K25" s="53">
        <v>7</v>
      </c>
      <c r="L25" s="53">
        <v>7</v>
      </c>
      <c r="M25" s="53">
        <v>7</v>
      </c>
      <c r="N25" s="53">
        <v>7</v>
      </c>
      <c r="O25" s="53">
        <v>7</v>
      </c>
      <c r="P25" s="53">
        <v>7</v>
      </c>
      <c r="Q25" s="53">
        <v>7</v>
      </c>
      <c r="R25" s="53">
        <v>7</v>
      </c>
      <c r="S25" s="53">
        <v>7</v>
      </c>
      <c r="T25" s="53">
        <v>7</v>
      </c>
      <c r="U25" s="53">
        <v>7</v>
      </c>
      <c r="V25" s="53">
        <v>7</v>
      </c>
      <c r="W25" s="55">
        <v>6.9</v>
      </c>
      <c r="X25" s="53">
        <v>6.9</v>
      </c>
      <c r="Y25" s="55">
        <v>6.8</v>
      </c>
      <c r="Z25" s="55">
        <v>6.5</v>
      </c>
      <c r="AA25" s="53">
        <v>6.5</v>
      </c>
    </row>
    <row r="26" spans="1:27" ht="25.5" x14ac:dyDescent="0.2">
      <c r="A26" s="44" t="s">
        <v>11</v>
      </c>
      <c r="B26" s="53">
        <v>7.5</v>
      </c>
      <c r="C26" s="53">
        <v>7.5</v>
      </c>
      <c r="D26" s="53">
        <v>7.5</v>
      </c>
      <c r="E26" s="53">
        <v>7.5</v>
      </c>
      <c r="F26" s="53">
        <v>7.5</v>
      </c>
      <c r="G26" s="53">
        <v>7.5</v>
      </c>
      <c r="H26" s="53">
        <v>7.5</v>
      </c>
      <c r="I26" s="53">
        <v>7.5</v>
      </c>
      <c r="J26" s="53">
        <v>7.5</v>
      </c>
      <c r="K26" s="53">
        <v>7.5</v>
      </c>
      <c r="L26" s="53">
        <v>7.5</v>
      </c>
      <c r="M26" s="53">
        <v>7.5</v>
      </c>
      <c r="N26" s="53">
        <v>7.5</v>
      </c>
      <c r="O26" s="53">
        <v>7.5</v>
      </c>
      <c r="P26" s="53">
        <v>7.5</v>
      </c>
      <c r="Q26" s="53">
        <v>7.5</v>
      </c>
      <c r="R26" s="53">
        <v>7.5</v>
      </c>
      <c r="S26" s="53">
        <v>7.5</v>
      </c>
      <c r="T26" s="53">
        <v>7.5</v>
      </c>
      <c r="U26" s="53">
        <v>7.5</v>
      </c>
      <c r="V26" s="53">
        <v>7.5</v>
      </c>
      <c r="W26" s="53">
        <v>7.5</v>
      </c>
      <c r="X26" s="53">
        <v>7.5</v>
      </c>
      <c r="Y26" s="53">
        <v>7.5</v>
      </c>
      <c r="Z26" s="53">
        <v>7.5</v>
      </c>
      <c r="AA26" s="53">
        <v>7.5</v>
      </c>
    </row>
    <row r="27" spans="1:27" ht="25.5" x14ac:dyDescent="0.2">
      <c r="A27" s="44" t="s">
        <v>12</v>
      </c>
      <c r="B27" s="53">
        <v>6.5</v>
      </c>
      <c r="C27" s="53">
        <v>6.5</v>
      </c>
      <c r="D27" s="53">
        <v>6.5</v>
      </c>
      <c r="E27" s="55">
        <v>7.5</v>
      </c>
      <c r="F27" s="53">
        <v>7.5</v>
      </c>
      <c r="G27" s="53">
        <v>7.5</v>
      </c>
      <c r="H27" s="53">
        <v>7.5</v>
      </c>
      <c r="I27" s="53">
        <v>7.5</v>
      </c>
      <c r="J27" s="53">
        <v>7.5</v>
      </c>
      <c r="K27" s="53">
        <v>7.5</v>
      </c>
      <c r="L27" s="53">
        <v>7.5</v>
      </c>
      <c r="M27" s="55">
        <v>7.2</v>
      </c>
      <c r="N27" s="55">
        <v>7</v>
      </c>
      <c r="O27" s="53">
        <v>7</v>
      </c>
      <c r="P27" s="53">
        <v>7</v>
      </c>
      <c r="Q27" s="53">
        <v>7</v>
      </c>
      <c r="R27" s="53">
        <v>7</v>
      </c>
      <c r="S27" s="53">
        <v>7</v>
      </c>
      <c r="T27" s="53">
        <v>7</v>
      </c>
      <c r="U27" s="53">
        <v>7</v>
      </c>
      <c r="V27" s="53">
        <v>7</v>
      </c>
      <c r="W27" s="55">
        <v>6.5</v>
      </c>
      <c r="X27" s="53">
        <v>6.5</v>
      </c>
      <c r="Y27" s="55">
        <v>6.4</v>
      </c>
      <c r="Z27" s="53">
        <v>6.4</v>
      </c>
      <c r="AA27" s="53">
        <v>6.4</v>
      </c>
    </row>
    <row r="28" spans="1:27" ht="25.5" x14ac:dyDescent="0.2">
      <c r="A28" s="44" t="s">
        <v>13</v>
      </c>
      <c r="B28" s="53">
        <v>6.5</v>
      </c>
      <c r="C28" s="53">
        <v>6.5</v>
      </c>
      <c r="D28" s="53">
        <v>6.5</v>
      </c>
      <c r="E28" s="53">
        <v>6.5</v>
      </c>
      <c r="F28" s="53">
        <v>6.5</v>
      </c>
      <c r="G28" s="53">
        <v>6.5</v>
      </c>
      <c r="H28" s="53">
        <v>6.5</v>
      </c>
      <c r="I28" s="53">
        <v>6.5</v>
      </c>
      <c r="J28" s="53">
        <v>6.5</v>
      </c>
      <c r="K28" s="53">
        <v>6.5</v>
      </c>
      <c r="L28" s="53">
        <v>6.5</v>
      </c>
      <c r="M28" s="53">
        <v>6.5</v>
      </c>
      <c r="N28" s="53">
        <v>6.5</v>
      </c>
      <c r="O28" s="53">
        <v>6.5</v>
      </c>
      <c r="P28" s="53">
        <v>6.5</v>
      </c>
      <c r="Q28" s="53">
        <v>6.5</v>
      </c>
      <c r="R28" s="55">
        <v>6</v>
      </c>
      <c r="S28" s="53">
        <v>6</v>
      </c>
      <c r="T28" s="53">
        <v>6</v>
      </c>
      <c r="U28" s="53">
        <v>6</v>
      </c>
      <c r="V28" s="53">
        <v>6</v>
      </c>
      <c r="W28" s="53">
        <v>6</v>
      </c>
      <c r="X28" s="53">
        <v>6</v>
      </c>
      <c r="Y28" s="53">
        <v>6</v>
      </c>
      <c r="Z28" s="53">
        <v>6</v>
      </c>
      <c r="AA28" s="53">
        <v>6</v>
      </c>
    </row>
    <row r="29" spans="1:27" ht="25.5" x14ac:dyDescent="0.2">
      <c r="A29" s="44" t="s">
        <v>14</v>
      </c>
      <c r="B29" s="53">
        <v>7</v>
      </c>
      <c r="C29" s="53">
        <v>7</v>
      </c>
      <c r="D29" s="53">
        <v>7</v>
      </c>
      <c r="E29" s="55">
        <v>6.5</v>
      </c>
      <c r="F29" s="53">
        <v>6.5</v>
      </c>
      <c r="G29" s="53">
        <v>6.5</v>
      </c>
      <c r="H29" s="53">
        <v>6.5</v>
      </c>
      <c r="I29" s="53">
        <v>6.5</v>
      </c>
      <c r="J29" s="53">
        <v>6.5</v>
      </c>
      <c r="K29" s="53">
        <v>6.5</v>
      </c>
      <c r="L29" s="53">
        <v>6.5</v>
      </c>
      <c r="M29" s="53">
        <v>6.5</v>
      </c>
      <c r="N29" s="53">
        <v>6.5</v>
      </c>
      <c r="O29" s="53">
        <v>6.5</v>
      </c>
      <c r="P29" s="53">
        <v>6.5</v>
      </c>
      <c r="Q29" s="53">
        <v>6.5</v>
      </c>
      <c r="R29" s="53">
        <v>6.5</v>
      </c>
      <c r="S29" s="53">
        <v>6.5</v>
      </c>
      <c r="T29" s="53">
        <v>6.5</v>
      </c>
      <c r="U29" s="55">
        <v>6.3</v>
      </c>
      <c r="V29" s="53">
        <v>6.3</v>
      </c>
      <c r="W29" s="53">
        <v>6.3</v>
      </c>
      <c r="X29" s="53">
        <v>6.3</v>
      </c>
      <c r="Y29" s="53">
        <v>6.3</v>
      </c>
      <c r="Z29" s="53">
        <v>6.3</v>
      </c>
      <c r="AA29" s="53">
        <v>6.3</v>
      </c>
    </row>
    <row r="30" spans="1:27" ht="25.5" x14ac:dyDescent="0.2">
      <c r="A30" s="44" t="s">
        <v>15</v>
      </c>
      <c r="B30" s="53">
        <v>7</v>
      </c>
      <c r="C30" s="53">
        <v>7</v>
      </c>
      <c r="D30" s="53">
        <v>7</v>
      </c>
      <c r="E30" s="53">
        <v>7</v>
      </c>
      <c r="F30" s="53">
        <v>7</v>
      </c>
      <c r="G30" s="53">
        <v>7</v>
      </c>
      <c r="H30" s="53">
        <v>7</v>
      </c>
      <c r="I30" s="53">
        <v>7</v>
      </c>
      <c r="J30" s="53">
        <v>7</v>
      </c>
      <c r="K30" s="53">
        <v>7</v>
      </c>
      <c r="L30" s="53">
        <v>7</v>
      </c>
      <c r="M30" s="53">
        <v>7</v>
      </c>
      <c r="N30" s="53">
        <v>7</v>
      </c>
      <c r="O30" s="53">
        <v>7</v>
      </c>
      <c r="P30" s="53">
        <v>7</v>
      </c>
      <c r="Q30" s="53">
        <v>7</v>
      </c>
      <c r="R30" s="53">
        <v>7</v>
      </c>
      <c r="S30" s="55">
        <v>6.5</v>
      </c>
      <c r="T30" s="53">
        <v>6.5</v>
      </c>
      <c r="U30" s="53">
        <v>6.5</v>
      </c>
      <c r="V30" s="53">
        <v>6.5</v>
      </c>
      <c r="W30" s="55">
        <v>6.3</v>
      </c>
      <c r="X30" s="53">
        <v>6.3</v>
      </c>
      <c r="Y30" s="53">
        <v>6.3</v>
      </c>
      <c r="Z30" s="53">
        <v>6.3</v>
      </c>
      <c r="AA30" s="53">
        <v>6.3</v>
      </c>
    </row>
    <row r="31" spans="1:27" ht="25.5" x14ac:dyDescent="0.2">
      <c r="A31" s="44" t="s">
        <v>16</v>
      </c>
      <c r="B31" s="53">
        <v>7</v>
      </c>
      <c r="C31" s="53">
        <v>7</v>
      </c>
      <c r="D31" s="53">
        <v>7</v>
      </c>
      <c r="E31" s="53">
        <v>7</v>
      </c>
      <c r="F31" s="53">
        <v>7</v>
      </c>
      <c r="G31" s="53">
        <v>7</v>
      </c>
      <c r="H31" s="53">
        <v>7</v>
      </c>
      <c r="I31" s="55">
        <v>6.5</v>
      </c>
      <c r="J31" s="53">
        <v>6.5</v>
      </c>
      <c r="K31" s="53">
        <v>6.5</v>
      </c>
      <c r="L31" s="53">
        <v>6.5</v>
      </c>
      <c r="M31" s="53">
        <v>6.5</v>
      </c>
      <c r="N31" s="53">
        <v>6.5</v>
      </c>
      <c r="O31" s="53">
        <v>6.5</v>
      </c>
      <c r="P31" s="53">
        <v>6.5</v>
      </c>
      <c r="Q31" s="53">
        <v>6.5</v>
      </c>
      <c r="R31" s="53">
        <v>6.5</v>
      </c>
      <c r="S31" s="53">
        <v>6.5</v>
      </c>
      <c r="T31" s="53">
        <v>6.5</v>
      </c>
      <c r="U31" s="53">
        <v>6.5</v>
      </c>
      <c r="V31" s="53">
        <v>6.5</v>
      </c>
      <c r="W31" s="53">
        <v>6.5</v>
      </c>
      <c r="X31" s="53">
        <v>6.5</v>
      </c>
      <c r="Y31" s="53">
        <v>6.5</v>
      </c>
      <c r="Z31" s="53">
        <v>6.5</v>
      </c>
      <c r="AA31" s="53">
        <v>6.5</v>
      </c>
    </row>
    <row r="32" spans="1:27" ht="25.5" x14ac:dyDescent="0.2">
      <c r="A32" s="44" t="s">
        <v>17</v>
      </c>
      <c r="B32" s="53">
        <v>7.5</v>
      </c>
      <c r="C32" s="53">
        <v>7.5</v>
      </c>
      <c r="D32" s="53">
        <v>7.5</v>
      </c>
      <c r="E32" s="55">
        <v>6.5</v>
      </c>
      <c r="F32" s="53">
        <v>6.5</v>
      </c>
      <c r="G32" s="53">
        <v>6.5</v>
      </c>
      <c r="H32" s="53">
        <v>6.5</v>
      </c>
      <c r="I32" s="53">
        <v>6.5</v>
      </c>
      <c r="J32" s="53">
        <v>6.5</v>
      </c>
      <c r="K32" s="53">
        <v>6.5</v>
      </c>
      <c r="L32" s="53">
        <v>6.5</v>
      </c>
      <c r="M32" s="53">
        <v>6.5</v>
      </c>
      <c r="N32" s="55">
        <v>6.8</v>
      </c>
      <c r="O32" s="53">
        <v>6.8</v>
      </c>
      <c r="P32" s="53">
        <v>6.8</v>
      </c>
      <c r="Q32" s="55">
        <v>6.6</v>
      </c>
      <c r="R32" s="53">
        <v>6.6</v>
      </c>
      <c r="S32" s="55">
        <v>6.5</v>
      </c>
      <c r="T32" s="55">
        <v>6.2</v>
      </c>
      <c r="U32" s="55">
        <v>5.8</v>
      </c>
      <c r="V32" s="53">
        <v>5.8</v>
      </c>
      <c r="W32" s="55">
        <v>4.9000000000000004</v>
      </c>
      <c r="X32" s="53">
        <v>4.9000000000000004</v>
      </c>
      <c r="Y32" s="53">
        <v>4.9000000000000004</v>
      </c>
      <c r="Z32" s="55">
        <v>4.5999999999999996</v>
      </c>
      <c r="AA32" s="53">
        <v>4.5999999999999996</v>
      </c>
    </row>
    <row r="33" spans="1:27" ht="25.5" x14ac:dyDescent="0.2">
      <c r="A33" s="44" t="s">
        <v>18</v>
      </c>
      <c r="B33" s="53">
        <v>6</v>
      </c>
      <c r="C33" s="53">
        <v>6</v>
      </c>
      <c r="D33" s="53">
        <v>6</v>
      </c>
      <c r="E33" s="53">
        <v>6</v>
      </c>
      <c r="F33" s="53">
        <v>6</v>
      </c>
      <c r="G33" s="53">
        <v>6</v>
      </c>
      <c r="H33" s="53">
        <v>6</v>
      </c>
      <c r="I33" s="53">
        <v>6</v>
      </c>
      <c r="J33" s="53">
        <v>6</v>
      </c>
      <c r="K33" s="53">
        <v>6</v>
      </c>
      <c r="L33" s="53">
        <v>6</v>
      </c>
      <c r="M33" s="53">
        <v>6</v>
      </c>
      <c r="N33" s="53">
        <v>6</v>
      </c>
      <c r="O33" s="53">
        <v>6</v>
      </c>
      <c r="P33" s="53">
        <v>6</v>
      </c>
      <c r="Q33" s="53">
        <v>6</v>
      </c>
      <c r="R33" s="53">
        <v>6</v>
      </c>
      <c r="S33" s="55">
        <v>5.9</v>
      </c>
      <c r="T33" s="55">
        <v>5.8</v>
      </c>
      <c r="U33" s="55">
        <v>5.7</v>
      </c>
      <c r="V33" s="53">
        <v>5.7</v>
      </c>
      <c r="W33" s="53">
        <v>5.7</v>
      </c>
      <c r="X33" s="53">
        <v>5.7</v>
      </c>
      <c r="Y33" s="53">
        <v>5.7</v>
      </c>
      <c r="Z33" s="53">
        <v>5.7</v>
      </c>
      <c r="AA33" s="53">
        <v>5.7</v>
      </c>
    </row>
    <row r="34" spans="1:27" ht="25.5" x14ac:dyDescent="0.2">
      <c r="A34" s="44" t="s">
        <v>19</v>
      </c>
      <c r="B34" s="53">
        <v>7.5</v>
      </c>
      <c r="C34" s="55">
        <v>7</v>
      </c>
      <c r="D34" s="53">
        <v>7</v>
      </c>
      <c r="E34" s="53">
        <v>7</v>
      </c>
      <c r="F34" s="53">
        <v>7</v>
      </c>
      <c r="G34" s="53">
        <v>7</v>
      </c>
      <c r="H34" s="53">
        <v>7</v>
      </c>
      <c r="I34" s="53">
        <v>7</v>
      </c>
      <c r="J34" s="53">
        <v>7</v>
      </c>
      <c r="K34" s="53">
        <v>7</v>
      </c>
      <c r="L34" s="53">
        <v>7</v>
      </c>
      <c r="M34" s="53">
        <v>7</v>
      </c>
      <c r="N34" s="53">
        <v>7</v>
      </c>
      <c r="O34" s="53">
        <v>7</v>
      </c>
      <c r="P34" s="55">
        <v>7.5</v>
      </c>
      <c r="Q34" s="53">
        <v>7.5</v>
      </c>
      <c r="R34" s="53">
        <v>7.5</v>
      </c>
      <c r="S34" s="53">
        <v>7.5</v>
      </c>
      <c r="T34" s="53">
        <v>7.5</v>
      </c>
      <c r="U34" s="53">
        <v>7.5</v>
      </c>
      <c r="V34" s="53">
        <v>7.5</v>
      </c>
      <c r="W34" s="53">
        <v>7.5</v>
      </c>
      <c r="X34" s="53">
        <v>7.5</v>
      </c>
      <c r="Y34" s="53">
        <v>7.5</v>
      </c>
      <c r="Z34" s="55">
        <v>7</v>
      </c>
      <c r="AA34" s="53">
        <v>7</v>
      </c>
    </row>
    <row r="35" spans="1:27" ht="25.5" x14ac:dyDescent="0.2">
      <c r="A35" s="44" t="s">
        <v>20</v>
      </c>
      <c r="B35" s="53">
        <v>6</v>
      </c>
      <c r="C35" s="53">
        <v>6</v>
      </c>
      <c r="D35" s="53">
        <v>6</v>
      </c>
      <c r="E35" s="53">
        <v>6</v>
      </c>
      <c r="F35" s="53">
        <v>6</v>
      </c>
      <c r="G35" s="53">
        <v>6</v>
      </c>
      <c r="H35" s="53">
        <v>6</v>
      </c>
      <c r="I35" s="53">
        <v>6</v>
      </c>
      <c r="J35" s="53">
        <v>6</v>
      </c>
      <c r="K35" s="53">
        <v>6</v>
      </c>
      <c r="L35" s="53">
        <v>6</v>
      </c>
      <c r="M35" s="53">
        <v>6</v>
      </c>
      <c r="N35" s="53">
        <v>6</v>
      </c>
      <c r="O35" s="53">
        <v>6</v>
      </c>
      <c r="P35" s="53">
        <v>6</v>
      </c>
      <c r="Q35" s="53">
        <v>6</v>
      </c>
      <c r="R35" s="53">
        <v>6</v>
      </c>
      <c r="S35" s="53">
        <v>6</v>
      </c>
      <c r="T35" s="55">
        <v>5.7</v>
      </c>
      <c r="U35" s="53">
        <v>5.7</v>
      </c>
      <c r="V35" s="53">
        <v>5.7</v>
      </c>
      <c r="W35" s="53">
        <v>5.7</v>
      </c>
      <c r="X35" s="53">
        <v>5.7</v>
      </c>
      <c r="Y35" s="53">
        <v>5.7</v>
      </c>
      <c r="Z35" s="55">
        <v>5.4</v>
      </c>
      <c r="AA35" s="53">
        <v>5.4</v>
      </c>
    </row>
    <row r="36" spans="1:27" ht="26.25" thickBot="1" x14ac:dyDescent="0.25">
      <c r="A36" s="41" t="s">
        <v>21</v>
      </c>
      <c r="B36" s="54">
        <v>6</v>
      </c>
      <c r="C36" s="54">
        <v>6</v>
      </c>
      <c r="D36" s="54">
        <v>6</v>
      </c>
      <c r="E36" s="54">
        <v>6</v>
      </c>
      <c r="F36" s="54">
        <v>6</v>
      </c>
      <c r="G36" s="54">
        <v>6</v>
      </c>
      <c r="H36" s="54">
        <v>6</v>
      </c>
      <c r="I36" s="54">
        <v>6</v>
      </c>
      <c r="J36" s="54">
        <v>6</v>
      </c>
      <c r="K36" s="54">
        <v>6</v>
      </c>
      <c r="L36" s="54">
        <v>6</v>
      </c>
      <c r="M36" s="54">
        <v>6</v>
      </c>
      <c r="N36" s="54">
        <v>6</v>
      </c>
      <c r="O36" s="54">
        <v>6</v>
      </c>
      <c r="P36" s="54">
        <v>6</v>
      </c>
      <c r="Q36" s="54">
        <v>6</v>
      </c>
      <c r="R36" s="54">
        <v>6</v>
      </c>
      <c r="S36" s="54">
        <v>6</v>
      </c>
      <c r="T36" s="54">
        <v>6</v>
      </c>
      <c r="U36" s="54">
        <v>6</v>
      </c>
      <c r="V36" s="54">
        <v>6</v>
      </c>
      <c r="W36" s="54">
        <v>6</v>
      </c>
      <c r="X36" s="53">
        <v>6</v>
      </c>
      <c r="Y36" s="53">
        <v>6</v>
      </c>
      <c r="Z36" s="53">
        <v>6</v>
      </c>
      <c r="AA36" s="53">
        <v>6</v>
      </c>
    </row>
    <row r="37" spans="1:27" ht="25.5" customHeight="1" thickBot="1" x14ac:dyDescent="0.25">
      <c r="A37" s="38" t="s">
        <v>38</v>
      </c>
      <c r="B37" s="52">
        <f t="shared" ref="B37:AA37" si="0">AVERAGE(B18:B36)</f>
        <v>6.7368421052631575</v>
      </c>
      <c r="C37" s="50">
        <f t="shared" si="0"/>
        <v>6.7105263157894735</v>
      </c>
      <c r="D37" s="51">
        <f t="shared" si="0"/>
        <v>6.7105263157894735</v>
      </c>
      <c r="E37" s="52">
        <f t="shared" si="0"/>
        <v>6.7210526315789476</v>
      </c>
      <c r="F37" s="50">
        <f t="shared" si="0"/>
        <v>6.7210526315789476</v>
      </c>
      <c r="G37" s="50">
        <f t="shared" si="0"/>
        <v>6.7210526315789476</v>
      </c>
      <c r="H37" s="50">
        <f t="shared" si="0"/>
        <v>6.7210526315789476</v>
      </c>
      <c r="I37" s="51">
        <f t="shared" si="0"/>
        <v>6.6947368421052635</v>
      </c>
      <c r="J37" s="51">
        <f t="shared" si="0"/>
        <v>6.6684210526315795</v>
      </c>
      <c r="K37" s="50">
        <f t="shared" si="0"/>
        <v>6.6315789473684212</v>
      </c>
      <c r="L37" s="51">
        <f t="shared" si="0"/>
        <v>6.6315789473684212</v>
      </c>
      <c r="M37" s="50">
        <f t="shared" si="0"/>
        <v>6.6157894736842104</v>
      </c>
      <c r="N37" s="50">
        <f t="shared" si="0"/>
        <v>6.6210526315789471</v>
      </c>
      <c r="O37" s="50">
        <f t="shared" si="0"/>
        <v>6.6210526315789471</v>
      </c>
      <c r="P37" s="50">
        <f t="shared" si="0"/>
        <v>6.6473684210526311</v>
      </c>
      <c r="Q37" s="50">
        <f t="shared" si="0"/>
        <v>6.6052631578947372</v>
      </c>
      <c r="R37" s="50">
        <f t="shared" si="0"/>
        <v>6.5789473684210522</v>
      </c>
      <c r="S37" s="50">
        <f t="shared" si="0"/>
        <v>6.5421052631578958</v>
      </c>
      <c r="T37" s="50">
        <f t="shared" si="0"/>
        <v>6.4736842105263159</v>
      </c>
      <c r="U37" s="50">
        <f t="shared" si="0"/>
        <v>6.4210526315789478</v>
      </c>
      <c r="V37" s="50">
        <f t="shared" si="0"/>
        <v>6.4105263157894736</v>
      </c>
      <c r="W37" s="50">
        <f>AVERAGE(W18:W36)</f>
        <v>6.3210526315789473</v>
      </c>
      <c r="X37" s="50">
        <f t="shared" si="0"/>
        <v>6.3315789473684214</v>
      </c>
      <c r="Y37" s="50">
        <f t="shared" si="0"/>
        <v>6.3210526315789481</v>
      </c>
      <c r="Z37" s="50">
        <f t="shared" si="0"/>
        <v>6.2263157894736842</v>
      </c>
      <c r="AA37" s="50">
        <f t="shared" si="0"/>
        <v>6.1947368421052635</v>
      </c>
    </row>
    <row r="38" spans="1:27" x14ac:dyDescent="0.2">
      <c r="W38" s="29"/>
      <c r="X38" s="29"/>
      <c r="Y38" s="29"/>
      <c r="Z38" s="29"/>
      <c r="AA38" s="29"/>
    </row>
    <row r="39" spans="1:27" x14ac:dyDescent="0.2">
      <c r="C39" s="32">
        <f t="shared" ref="C39:Z39" si="1">C37/B37-1</f>
        <v>-3.90625E-3</v>
      </c>
      <c r="D39" s="32">
        <f t="shared" si="1"/>
        <v>0</v>
      </c>
      <c r="E39" s="32">
        <f t="shared" si="1"/>
        <v>1.5686274509805198E-3</v>
      </c>
      <c r="F39" s="32">
        <f t="shared" si="1"/>
        <v>0</v>
      </c>
      <c r="G39" s="32">
        <f t="shared" si="1"/>
        <v>0</v>
      </c>
      <c r="H39" s="32">
        <f t="shared" si="1"/>
        <v>0</v>
      </c>
      <c r="I39" s="32">
        <f t="shared" si="1"/>
        <v>-3.9154267815191268E-3</v>
      </c>
      <c r="J39" s="32">
        <f t="shared" si="1"/>
        <v>-3.9308176100628645E-3</v>
      </c>
      <c r="K39" s="32">
        <f t="shared" si="1"/>
        <v>-5.5248618784531356E-3</v>
      </c>
      <c r="L39" s="32">
        <f t="shared" si="1"/>
        <v>0</v>
      </c>
      <c r="M39" s="32">
        <f t="shared" si="1"/>
        <v>-2.3809523809523725E-3</v>
      </c>
      <c r="N39" s="32">
        <f t="shared" si="1"/>
        <v>7.9554494828948386E-4</v>
      </c>
      <c r="O39" s="32">
        <f t="shared" si="1"/>
        <v>0</v>
      </c>
      <c r="P39" s="32">
        <f t="shared" si="1"/>
        <v>3.9745627980922738E-3</v>
      </c>
      <c r="Q39" s="32">
        <f t="shared" si="1"/>
        <v>-6.3341250989705777E-3</v>
      </c>
      <c r="R39" s="32">
        <f t="shared" si="1"/>
        <v>-3.9840637450200278E-3</v>
      </c>
      <c r="S39" s="32">
        <f t="shared" si="1"/>
        <v>-5.5999999999998273E-3</v>
      </c>
      <c r="T39" s="32">
        <f t="shared" si="1"/>
        <v>-1.0458567980692002E-2</v>
      </c>
      <c r="U39" s="32">
        <f t="shared" si="1"/>
        <v>-8.1300813008129413E-3</v>
      </c>
      <c r="V39" s="32">
        <f t="shared" si="1"/>
        <v>-1.6393442622951726E-3</v>
      </c>
      <c r="W39" s="32">
        <f t="shared" si="1"/>
        <v>-1.3957307060755375E-2</v>
      </c>
      <c r="X39" s="32">
        <f t="shared" si="1"/>
        <v>1.6652789342215257E-3</v>
      </c>
      <c r="Y39" s="32">
        <f t="shared" si="1"/>
        <v>-1.6625103906898753E-3</v>
      </c>
      <c r="Z39" s="32">
        <f t="shared" si="1"/>
        <v>-1.4987510407993399E-2</v>
      </c>
      <c r="AA39" s="32">
        <f t="shared" ref="AA39" si="2">AA37/Z37-1</f>
        <v>-5.0718512256973103E-3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16:AA16"/>
  </mergeCells>
  <pageMargins left="0.70866141732283472" right="0.70866141732283472" top="0.74803149606299213" bottom="0.74803149606299213" header="0.51181102362204722" footer="0.51181102362204722"/>
  <pageSetup paperSize="9" scale="64" orientation="landscape" horizontalDpi="300" verticalDpi="300" r:id="rId1"/>
  <headerFooter alignWithMargins="0">
    <oddHeader>&amp;A</oddHeader>
    <oddFooter>Page &amp;P</oddFooter>
  </headerFooter>
  <colBreaks count="1" manualBreakCount="1">
    <brk id="2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701C8-6484-4CC2-B98D-B23D0E947B48}">
  <sheetPr>
    <tabColor rgb="FFC92274"/>
    <pageSetUpPr fitToPage="1"/>
  </sheetPr>
  <dimension ref="A15:S41"/>
  <sheetViews>
    <sheetView showGridLines="0" workbookViewId="0">
      <selection activeCell="J41" sqref="J41"/>
    </sheetView>
  </sheetViews>
  <sheetFormatPr baseColWidth="10" defaultColWidth="53.7109375" defaultRowHeight="11.25" x14ac:dyDescent="0.2"/>
  <cols>
    <col min="1" max="1" width="26.85546875" style="1" customWidth="1"/>
    <col min="2" max="19" width="11.140625" style="1" bestFit="1" customWidth="1"/>
    <col min="20" max="253" width="53.7109375" style="1"/>
    <col min="254" max="254" width="27.7109375" style="1" bestFit="1" customWidth="1"/>
    <col min="255" max="266" width="12.28515625" style="1" bestFit="1" customWidth="1"/>
    <col min="267" max="509" width="53.7109375" style="1"/>
    <col min="510" max="510" width="27.7109375" style="1" bestFit="1" customWidth="1"/>
    <col min="511" max="522" width="12.28515625" style="1" bestFit="1" customWidth="1"/>
    <col min="523" max="765" width="53.7109375" style="1"/>
    <col min="766" max="766" width="27.7109375" style="1" bestFit="1" customWidth="1"/>
    <col min="767" max="778" width="12.28515625" style="1" bestFit="1" customWidth="1"/>
    <col min="779" max="1021" width="53.7109375" style="1"/>
    <col min="1022" max="1022" width="27.7109375" style="1" bestFit="1" customWidth="1"/>
    <col min="1023" max="1034" width="12.28515625" style="1" bestFit="1" customWidth="1"/>
    <col min="1035" max="1277" width="53.7109375" style="1"/>
    <col min="1278" max="1278" width="27.7109375" style="1" bestFit="1" customWidth="1"/>
    <col min="1279" max="1290" width="12.28515625" style="1" bestFit="1" customWidth="1"/>
    <col min="1291" max="1533" width="53.7109375" style="1"/>
    <col min="1534" max="1534" width="27.7109375" style="1" bestFit="1" customWidth="1"/>
    <col min="1535" max="1546" width="12.28515625" style="1" bestFit="1" customWidth="1"/>
    <col min="1547" max="1789" width="53.7109375" style="1"/>
    <col min="1790" max="1790" width="27.7109375" style="1" bestFit="1" customWidth="1"/>
    <col min="1791" max="1802" width="12.28515625" style="1" bestFit="1" customWidth="1"/>
    <col min="1803" max="2045" width="53.7109375" style="1"/>
    <col min="2046" max="2046" width="27.7109375" style="1" bestFit="1" customWidth="1"/>
    <col min="2047" max="2058" width="12.28515625" style="1" bestFit="1" customWidth="1"/>
    <col min="2059" max="2301" width="53.7109375" style="1"/>
    <col min="2302" max="2302" width="27.7109375" style="1" bestFit="1" customWidth="1"/>
    <col min="2303" max="2314" width="12.28515625" style="1" bestFit="1" customWidth="1"/>
    <col min="2315" max="2557" width="53.7109375" style="1"/>
    <col min="2558" max="2558" width="27.7109375" style="1" bestFit="1" customWidth="1"/>
    <col min="2559" max="2570" width="12.28515625" style="1" bestFit="1" customWidth="1"/>
    <col min="2571" max="2813" width="53.7109375" style="1"/>
    <col min="2814" max="2814" width="27.7109375" style="1" bestFit="1" customWidth="1"/>
    <col min="2815" max="2826" width="12.28515625" style="1" bestFit="1" customWidth="1"/>
    <col min="2827" max="3069" width="53.7109375" style="1"/>
    <col min="3070" max="3070" width="27.7109375" style="1" bestFit="1" customWidth="1"/>
    <col min="3071" max="3082" width="12.28515625" style="1" bestFit="1" customWidth="1"/>
    <col min="3083" max="3325" width="53.7109375" style="1"/>
    <col min="3326" max="3326" width="27.7109375" style="1" bestFit="1" customWidth="1"/>
    <col min="3327" max="3338" width="12.28515625" style="1" bestFit="1" customWidth="1"/>
    <col min="3339" max="3581" width="53.7109375" style="1"/>
    <col min="3582" max="3582" width="27.7109375" style="1" bestFit="1" customWidth="1"/>
    <col min="3583" max="3594" width="12.28515625" style="1" bestFit="1" customWidth="1"/>
    <col min="3595" max="3837" width="53.7109375" style="1"/>
    <col min="3838" max="3838" width="27.7109375" style="1" bestFit="1" customWidth="1"/>
    <col min="3839" max="3850" width="12.28515625" style="1" bestFit="1" customWidth="1"/>
    <col min="3851" max="4093" width="53.7109375" style="1"/>
    <col min="4094" max="4094" width="27.7109375" style="1" bestFit="1" customWidth="1"/>
    <col min="4095" max="4106" width="12.28515625" style="1" bestFit="1" customWidth="1"/>
    <col min="4107" max="4349" width="53.7109375" style="1"/>
    <col min="4350" max="4350" width="27.7109375" style="1" bestFit="1" customWidth="1"/>
    <col min="4351" max="4362" width="12.28515625" style="1" bestFit="1" customWidth="1"/>
    <col min="4363" max="4605" width="53.7109375" style="1"/>
    <col min="4606" max="4606" width="27.7109375" style="1" bestFit="1" customWidth="1"/>
    <col min="4607" max="4618" width="12.28515625" style="1" bestFit="1" customWidth="1"/>
    <col min="4619" max="4861" width="53.7109375" style="1"/>
    <col min="4862" max="4862" width="27.7109375" style="1" bestFit="1" customWidth="1"/>
    <col min="4863" max="4874" width="12.28515625" style="1" bestFit="1" customWidth="1"/>
    <col min="4875" max="5117" width="53.7109375" style="1"/>
    <col min="5118" max="5118" width="27.7109375" style="1" bestFit="1" customWidth="1"/>
    <col min="5119" max="5130" width="12.28515625" style="1" bestFit="1" customWidth="1"/>
    <col min="5131" max="5373" width="53.7109375" style="1"/>
    <col min="5374" max="5374" width="27.7109375" style="1" bestFit="1" customWidth="1"/>
    <col min="5375" max="5386" width="12.28515625" style="1" bestFit="1" customWidth="1"/>
    <col min="5387" max="5629" width="53.7109375" style="1"/>
    <col min="5630" max="5630" width="27.7109375" style="1" bestFit="1" customWidth="1"/>
    <col min="5631" max="5642" width="12.28515625" style="1" bestFit="1" customWidth="1"/>
    <col min="5643" max="5885" width="53.7109375" style="1"/>
    <col min="5886" max="5886" width="27.7109375" style="1" bestFit="1" customWidth="1"/>
    <col min="5887" max="5898" width="12.28515625" style="1" bestFit="1" customWidth="1"/>
    <col min="5899" max="6141" width="53.7109375" style="1"/>
    <col min="6142" max="6142" width="27.7109375" style="1" bestFit="1" customWidth="1"/>
    <col min="6143" max="6154" width="12.28515625" style="1" bestFit="1" customWidth="1"/>
    <col min="6155" max="6397" width="53.7109375" style="1"/>
    <col min="6398" max="6398" width="27.7109375" style="1" bestFit="1" customWidth="1"/>
    <col min="6399" max="6410" width="12.28515625" style="1" bestFit="1" customWidth="1"/>
    <col min="6411" max="6653" width="53.7109375" style="1"/>
    <col min="6654" max="6654" width="27.7109375" style="1" bestFit="1" customWidth="1"/>
    <col min="6655" max="6666" width="12.28515625" style="1" bestFit="1" customWidth="1"/>
    <col min="6667" max="6909" width="53.7109375" style="1"/>
    <col min="6910" max="6910" width="27.7109375" style="1" bestFit="1" customWidth="1"/>
    <col min="6911" max="6922" width="12.28515625" style="1" bestFit="1" customWidth="1"/>
    <col min="6923" max="7165" width="53.7109375" style="1"/>
    <col min="7166" max="7166" width="27.7109375" style="1" bestFit="1" customWidth="1"/>
    <col min="7167" max="7178" width="12.28515625" style="1" bestFit="1" customWidth="1"/>
    <col min="7179" max="7421" width="53.7109375" style="1"/>
    <col min="7422" max="7422" width="27.7109375" style="1" bestFit="1" customWidth="1"/>
    <col min="7423" max="7434" width="12.28515625" style="1" bestFit="1" customWidth="1"/>
    <col min="7435" max="7677" width="53.7109375" style="1"/>
    <col min="7678" max="7678" width="27.7109375" style="1" bestFit="1" customWidth="1"/>
    <col min="7679" max="7690" width="12.28515625" style="1" bestFit="1" customWidth="1"/>
    <col min="7691" max="7933" width="53.7109375" style="1"/>
    <col min="7934" max="7934" width="27.7109375" style="1" bestFit="1" customWidth="1"/>
    <col min="7935" max="7946" width="12.28515625" style="1" bestFit="1" customWidth="1"/>
    <col min="7947" max="8189" width="53.7109375" style="1"/>
    <col min="8190" max="8190" width="27.7109375" style="1" bestFit="1" customWidth="1"/>
    <col min="8191" max="8202" width="12.28515625" style="1" bestFit="1" customWidth="1"/>
    <col min="8203" max="8445" width="53.7109375" style="1"/>
    <col min="8446" max="8446" width="27.7109375" style="1" bestFit="1" customWidth="1"/>
    <col min="8447" max="8458" width="12.28515625" style="1" bestFit="1" customWidth="1"/>
    <col min="8459" max="8701" width="53.7109375" style="1"/>
    <col min="8702" max="8702" width="27.7109375" style="1" bestFit="1" customWidth="1"/>
    <col min="8703" max="8714" width="12.28515625" style="1" bestFit="1" customWidth="1"/>
    <col min="8715" max="8957" width="53.7109375" style="1"/>
    <col min="8958" max="8958" width="27.7109375" style="1" bestFit="1" customWidth="1"/>
    <col min="8959" max="8970" width="12.28515625" style="1" bestFit="1" customWidth="1"/>
    <col min="8971" max="9213" width="53.7109375" style="1"/>
    <col min="9214" max="9214" width="27.7109375" style="1" bestFit="1" customWidth="1"/>
    <col min="9215" max="9226" width="12.28515625" style="1" bestFit="1" customWidth="1"/>
    <col min="9227" max="9469" width="53.7109375" style="1"/>
    <col min="9470" max="9470" width="27.7109375" style="1" bestFit="1" customWidth="1"/>
    <col min="9471" max="9482" width="12.28515625" style="1" bestFit="1" customWidth="1"/>
    <col min="9483" max="9725" width="53.7109375" style="1"/>
    <col min="9726" max="9726" width="27.7109375" style="1" bestFit="1" customWidth="1"/>
    <col min="9727" max="9738" width="12.28515625" style="1" bestFit="1" customWidth="1"/>
    <col min="9739" max="9981" width="53.7109375" style="1"/>
    <col min="9982" max="9982" width="27.7109375" style="1" bestFit="1" customWidth="1"/>
    <col min="9983" max="9994" width="12.28515625" style="1" bestFit="1" customWidth="1"/>
    <col min="9995" max="10237" width="53.7109375" style="1"/>
    <col min="10238" max="10238" width="27.7109375" style="1" bestFit="1" customWidth="1"/>
    <col min="10239" max="10250" width="12.28515625" style="1" bestFit="1" customWidth="1"/>
    <col min="10251" max="10493" width="53.7109375" style="1"/>
    <col min="10494" max="10494" width="27.7109375" style="1" bestFit="1" customWidth="1"/>
    <col min="10495" max="10506" width="12.28515625" style="1" bestFit="1" customWidth="1"/>
    <col min="10507" max="10749" width="53.7109375" style="1"/>
    <col min="10750" max="10750" width="27.7109375" style="1" bestFit="1" customWidth="1"/>
    <col min="10751" max="10762" width="12.28515625" style="1" bestFit="1" customWidth="1"/>
    <col min="10763" max="11005" width="53.7109375" style="1"/>
    <col min="11006" max="11006" width="27.7109375" style="1" bestFit="1" customWidth="1"/>
    <col min="11007" max="11018" width="12.28515625" style="1" bestFit="1" customWidth="1"/>
    <col min="11019" max="11261" width="53.7109375" style="1"/>
    <col min="11262" max="11262" width="27.7109375" style="1" bestFit="1" customWidth="1"/>
    <col min="11263" max="11274" width="12.28515625" style="1" bestFit="1" customWidth="1"/>
    <col min="11275" max="11517" width="53.7109375" style="1"/>
    <col min="11518" max="11518" width="27.7109375" style="1" bestFit="1" customWidth="1"/>
    <col min="11519" max="11530" width="12.28515625" style="1" bestFit="1" customWidth="1"/>
    <col min="11531" max="11773" width="53.7109375" style="1"/>
    <col min="11774" max="11774" width="27.7109375" style="1" bestFit="1" customWidth="1"/>
    <col min="11775" max="11786" width="12.28515625" style="1" bestFit="1" customWidth="1"/>
    <col min="11787" max="12029" width="53.7109375" style="1"/>
    <col min="12030" max="12030" width="27.7109375" style="1" bestFit="1" customWidth="1"/>
    <col min="12031" max="12042" width="12.28515625" style="1" bestFit="1" customWidth="1"/>
    <col min="12043" max="12285" width="53.7109375" style="1"/>
    <col min="12286" max="12286" width="27.7109375" style="1" bestFit="1" customWidth="1"/>
    <col min="12287" max="12298" width="12.28515625" style="1" bestFit="1" customWidth="1"/>
    <col min="12299" max="12541" width="53.7109375" style="1"/>
    <col min="12542" max="12542" width="27.7109375" style="1" bestFit="1" customWidth="1"/>
    <col min="12543" max="12554" width="12.28515625" style="1" bestFit="1" customWidth="1"/>
    <col min="12555" max="12797" width="53.7109375" style="1"/>
    <col min="12798" max="12798" width="27.7109375" style="1" bestFit="1" customWidth="1"/>
    <col min="12799" max="12810" width="12.28515625" style="1" bestFit="1" customWidth="1"/>
    <col min="12811" max="13053" width="53.7109375" style="1"/>
    <col min="13054" max="13054" width="27.7109375" style="1" bestFit="1" customWidth="1"/>
    <col min="13055" max="13066" width="12.28515625" style="1" bestFit="1" customWidth="1"/>
    <col min="13067" max="13309" width="53.7109375" style="1"/>
    <col min="13310" max="13310" width="27.7109375" style="1" bestFit="1" customWidth="1"/>
    <col min="13311" max="13322" width="12.28515625" style="1" bestFit="1" customWidth="1"/>
    <col min="13323" max="13565" width="53.7109375" style="1"/>
    <col min="13566" max="13566" width="27.7109375" style="1" bestFit="1" customWidth="1"/>
    <col min="13567" max="13578" width="12.28515625" style="1" bestFit="1" customWidth="1"/>
    <col min="13579" max="13821" width="53.7109375" style="1"/>
    <col min="13822" max="13822" width="27.7109375" style="1" bestFit="1" customWidth="1"/>
    <col min="13823" max="13834" width="12.28515625" style="1" bestFit="1" customWidth="1"/>
    <col min="13835" max="14077" width="53.7109375" style="1"/>
    <col min="14078" max="14078" width="27.7109375" style="1" bestFit="1" customWidth="1"/>
    <col min="14079" max="14090" width="12.28515625" style="1" bestFit="1" customWidth="1"/>
    <col min="14091" max="14333" width="53.7109375" style="1"/>
    <col min="14334" max="14334" width="27.7109375" style="1" bestFit="1" customWidth="1"/>
    <col min="14335" max="14346" width="12.28515625" style="1" bestFit="1" customWidth="1"/>
    <col min="14347" max="14589" width="53.7109375" style="1"/>
    <col min="14590" max="14590" width="27.7109375" style="1" bestFit="1" customWidth="1"/>
    <col min="14591" max="14602" width="12.28515625" style="1" bestFit="1" customWidth="1"/>
    <col min="14603" max="14845" width="53.7109375" style="1"/>
    <col min="14846" max="14846" width="27.7109375" style="1" bestFit="1" customWidth="1"/>
    <col min="14847" max="14858" width="12.28515625" style="1" bestFit="1" customWidth="1"/>
    <col min="14859" max="15101" width="53.7109375" style="1"/>
    <col min="15102" max="15102" width="27.7109375" style="1" bestFit="1" customWidth="1"/>
    <col min="15103" max="15114" width="12.28515625" style="1" bestFit="1" customWidth="1"/>
    <col min="15115" max="15357" width="53.7109375" style="1"/>
    <col min="15358" max="15358" width="27.7109375" style="1" bestFit="1" customWidth="1"/>
    <col min="15359" max="15370" width="12.28515625" style="1" bestFit="1" customWidth="1"/>
    <col min="15371" max="15613" width="53.7109375" style="1"/>
    <col min="15614" max="15614" width="27.7109375" style="1" bestFit="1" customWidth="1"/>
    <col min="15615" max="15626" width="12.28515625" style="1" bestFit="1" customWidth="1"/>
    <col min="15627" max="15869" width="53.7109375" style="1"/>
    <col min="15870" max="15870" width="27.7109375" style="1" bestFit="1" customWidth="1"/>
    <col min="15871" max="15882" width="12.28515625" style="1" bestFit="1" customWidth="1"/>
    <col min="15883" max="16125" width="53.7109375" style="1"/>
    <col min="16126" max="16126" width="27.7109375" style="1" bestFit="1" customWidth="1"/>
    <col min="16127" max="16138" width="12.28515625" style="1" bestFit="1" customWidth="1"/>
    <col min="16139" max="16384" width="53.7109375" style="1"/>
  </cols>
  <sheetData>
    <row r="15" spans="1:19" ht="12" thickBot="1" x14ac:dyDescent="0.25"/>
    <row r="16" spans="1:19" ht="20.100000000000001" customHeight="1" thickBot="1" x14ac:dyDescent="0.25">
      <c r="A16" s="25"/>
      <c r="B16" s="61" t="s">
        <v>33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3"/>
    </row>
    <row r="17" spans="1:19" s="24" customFormat="1" ht="25.5" customHeight="1" thickBot="1" x14ac:dyDescent="0.3">
      <c r="A17" s="2" t="s">
        <v>1</v>
      </c>
      <c r="B17" s="5">
        <v>2002</v>
      </c>
      <c r="C17" s="5">
        <v>2003</v>
      </c>
      <c r="D17" s="5">
        <v>2004</v>
      </c>
      <c r="E17" s="5">
        <v>2005</v>
      </c>
      <c r="F17" s="5">
        <v>2006</v>
      </c>
      <c r="G17" s="5">
        <v>2007</v>
      </c>
      <c r="H17" s="5">
        <v>2008</v>
      </c>
      <c r="I17" s="5">
        <v>2009</v>
      </c>
      <c r="J17" s="5">
        <v>2010</v>
      </c>
      <c r="K17" s="5">
        <v>2011</v>
      </c>
      <c r="L17" s="5">
        <v>2012</v>
      </c>
      <c r="M17" s="5">
        <v>2013</v>
      </c>
      <c r="N17" s="5">
        <v>2014</v>
      </c>
      <c r="O17" s="5">
        <v>2015</v>
      </c>
      <c r="P17" s="5">
        <v>2016</v>
      </c>
      <c r="Q17" s="5">
        <v>2017</v>
      </c>
      <c r="R17" s="5">
        <v>2018</v>
      </c>
      <c r="S17" s="6" t="s">
        <v>2</v>
      </c>
    </row>
    <row r="18" spans="1:19" ht="25.5" customHeight="1" x14ac:dyDescent="0.2">
      <c r="A18" s="7" t="s">
        <v>3</v>
      </c>
      <c r="B18" s="9">
        <v>30505996.359999999</v>
      </c>
      <c r="C18" s="9">
        <v>27386281.960000001</v>
      </c>
      <c r="D18" s="9">
        <v>25204365.489999998</v>
      </c>
      <c r="E18" s="9">
        <v>25701579.579999998</v>
      </c>
      <c r="F18" s="9">
        <v>28038630.68</v>
      </c>
      <c r="G18" s="9">
        <v>32632553.620000001</v>
      </c>
      <c r="H18" s="9">
        <v>33358435.350000001</v>
      </c>
      <c r="I18" s="9">
        <v>34626385.340000004</v>
      </c>
      <c r="J18" s="9">
        <v>35093074.390000001</v>
      </c>
      <c r="K18" s="9">
        <v>35069885.899999999</v>
      </c>
      <c r="L18" s="9">
        <v>37990612.57</v>
      </c>
      <c r="M18" s="9">
        <v>38428828.75</v>
      </c>
      <c r="N18" s="9">
        <v>39463481.18</v>
      </c>
      <c r="O18" s="9">
        <v>41609948.700000003</v>
      </c>
      <c r="P18" s="9">
        <v>41417866.380000003</v>
      </c>
      <c r="Q18" s="9">
        <v>43389039</v>
      </c>
      <c r="R18" s="9">
        <v>43427433.859999999</v>
      </c>
      <c r="S18" s="10">
        <v>45903175.32</v>
      </c>
    </row>
    <row r="19" spans="1:19" ht="25.5" customHeight="1" x14ac:dyDescent="0.2">
      <c r="A19" s="11" t="s">
        <v>4</v>
      </c>
      <c r="B19" s="13">
        <v>13189442.57</v>
      </c>
      <c r="C19" s="13">
        <v>10229821.560000001</v>
      </c>
      <c r="D19" s="13">
        <v>10083251.75</v>
      </c>
      <c r="E19" s="13">
        <v>10206031.720000001</v>
      </c>
      <c r="F19" s="13">
        <v>9384768.8399999999</v>
      </c>
      <c r="G19" s="13">
        <v>9926602.6799999997</v>
      </c>
      <c r="H19" s="13">
        <v>10664227.52</v>
      </c>
      <c r="I19" s="13">
        <v>11388061.970000001</v>
      </c>
      <c r="J19" s="13">
        <v>12688976.59</v>
      </c>
      <c r="K19" s="13">
        <v>12076826.85</v>
      </c>
      <c r="L19" s="13">
        <v>13248571.6</v>
      </c>
      <c r="M19" s="13">
        <v>13213454.300000001</v>
      </c>
      <c r="N19" s="13">
        <v>12438249.91</v>
      </c>
      <c r="O19" s="13">
        <v>14151459.84</v>
      </c>
      <c r="P19" s="13">
        <v>13915340.300000001</v>
      </c>
      <c r="Q19" s="13">
        <v>15056300</v>
      </c>
      <c r="R19" s="13">
        <v>17139976.09</v>
      </c>
      <c r="S19" s="14">
        <v>15528966.720000001</v>
      </c>
    </row>
    <row r="20" spans="1:19" ht="25.5" customHeight="1" x14ac:dyDescent="0.2">
      <c r="A20" s="11" t="s">
        <v>5</v>
      </c>
      <c r="B20" s="13">
        <v>6468283.2400000002</v>
      </c>
      <c r="C20" s="13">
        <v>5910488.8399999999</v>
      </c>
      <c r="D20" s="13">
        <v>5895228.1200000001</v>
      </c>
      <c r="E20" s="13">
        <v>5950604.0499999998</v>
      </c>
      <c r="F20" s="13">
        <v>6334920.9000000004</v>
      </c>
      <c r="G20" s="13">
        <v>6728160.6500000004</v>
      </c>
      <c r="H20" s="13">
        <v>6959158.0599999996</v>
      </c>
      <c r="I20" s="13">
        <v>7499589</v>
      </c>
      <c r="J20" s="13">
        <v>7573765.3099999996</v>
      </c>
      <c r="K20" s="13">
        <v>7641653.5899999999</v>
      </c>
      <c r="L20" s="13">
        <v>8414220.1799999997</v>
      </c>
      <c r="M20" s="13">
        <v>8351960.75</v>
      </c>
      <c r="N20" s="13">
        <v>8486997.6500000004</v>
      </c>
      <c r="O20" s="13">
        <v>8628466.3599999994</v>
      </c>
      <c r="P20" s="13">
        <v>8047800.2699999996</v>
      </c>
      <c r="Q20" s="13">
        <v>9665413</v>
      </c>
      <c r="R20" s="13">
        <v>9996460.3900000006</v>
      </c>
      <c r="S20" s="14">
        <v>11631935</v>
      </c>
    </row>
    <row r="21" spans="1:19" ht="25.5" customHeight="1" x14ac:dyDescent="0.2">
      <c r="A21" s="11" t="s">
        <v>6</v>
      </c>
      <c r="B21" s="13">
        <v>148213816.58000001</v>
      </c>
      <c r="C21" s="13">
        <v>141963271.5</v>
      </c>
      <c r="D21" s="13">
        <v>144442871.65000001</v>
      </c>
      <c r="E21" s="13">
        <v>139316180.19999999</v>
      </c>
      <c r="F21" s="13">
        <v>137287038.72999999</v>
      </c>
      <c r="G21" s="13">
        <v>146748127.96000001</v>
      </c>
      <c r="H21" s="13">
        <v>147340959.86000001</v>
      </c>
      <c r="I21" s="13">
        <v>142522399.06999999</v>
      </c>
      <c r="J21" s="13">
        <v>149304765.43000001</v>
      </c>
      <c r="K21" s="13">
        <v>164090732.11000001</v>
      </c>
      <c r="L21" s="13">
        <v>167410307.66</v>
      </c>
      <c r="M21" s="13">
        <v>177536320.02000001</v>
      </c>
      <c r="N21" s="13">
        <v>163265864.49000001</v>
      </c>
      <c r="O21" s="13">
        <v>181506333.71000001</v>
      </c>
      <c r="P21" s="13">
        <v>180096345.11000001</v>
      </c>
      <c r="Q21" s="13">
        <v>192428711</v>
      </c>
      <c r="R21" s="13">
        <v>191039568.97</v>
      </c>
      <c r="S21" s="14">
        <v>199000000</v>
      </c>
    </row>
    <row r="22" spans="1:19" ht="25.5" customHeight="1" x14ac:dyDescent="0.2">
      <c r="A22" s="11" t="s">
        <v>7</v>
      </c>
      <c r="B22" s="13">
        <v>14838045.75</v>
      </c>
      <c r="C22" s="13">
        <v>15557147.310000001</v>
      </c>
      <c r="D22" s="13">
        <v>15801760.9</v>
      </c>
      <c r="E22" s="13">
        <v>15693376.289999999</v>
      </c>
      <c r="F22" s="13">
        <v>16141253.970000001</v>
      </c>
      <c r="G22" s="13">
        <v>16176547.789999999</v>
      </c>
      <c r="H22" s="13">
        <v>16702939.09</v>
      </c>
      <c r="I22" s="13">
        <v>17483233.91</v>
      </c>
      <c r="J22" s="13">
        <v>17817996.190000001</v>
      </c>
      <c r="K22" s="13">
        <v>16495709.869999999</v>
      </c>
      <c r="L22" s="13">
        <v>19020124.239999998</v>
      </c>
      <c r="M22" s="13">
        <v>21645873.800000001</v>
      </c>
      <c r="N22" s="13">
        <v>21407065.760000002</v>
      </c>
      <c r="O22" s="13">
        <v>21065978.190000001</v>
      </c>
      <c r="P22" s="13">
        <v>22010631.329999998</v>
      </c>
      <c r="Q22" s="13">
        <v>22992341</v>
      </c>
      <c r="R22" s="13">
        <v>18611765.989999998</v>
      </c>
      <c r="S22" s="14">
        <v>27869545.109999999</v>
      </c>
    </row>
    <row r="23" spans="1:19" ht="25.5" customHeight="1" x14ac:dyDescent="0.2">
      <c r="A23" s="11" t="s">
        <v>8</v>
      </c>
      <c r="B23" s="13">
        <v>18979598.550000001</v>
      </c>
      <c r="C23" s="13">
        <v>13518808.060000001</v>
      </c>
      <c r="D23" s="13">
        <v>13722531.35</v>
      </c>
      <c r="E23" s="13">
        <v>13343474.83</v>
      </c>
      <c r="F23" s="13">
        <v>14294712.279999999</v>
      </c>
      <c r="G23" s="13">
        <v>13997860.84</v>
      </c>
      <c r="H23" s="13">
        <v>14728804</v>
      </c>
      <c r="I23" s="13">
        <v>16573542.449999999</v>
      </c>
      <c r="J23" s="13">
        <v>17688738.379999999</v>
      </c>
      <c r="K23" s="13">
        <v>17397316.32</v>
      </c>
      <c r="L23" s="13">
        <v>17813242.550000001</v>
      </c>
      <c r="M23" s="13">
        <v>18845146.640000001</v>
      </c>
      <c r="N23" s="13">
        <v>17955295.27</v>
      </c>
      <c r="O23" s="13">
        <v>23791264.93</v>
      </c>
      <c r="P23" s="13">
        <v>20222280.370000001</v>
      </c>
      <c r="Q23" s="13">
        <v>22250791</v>
      </c>
      <c r="R23" s="13">
        <v>21854496.210000001</v>
      </c>
      <c r="S23" s="14">
        <v>23550559.16</v>
      </c>
    </row>
    <row r="24" spans="1:19" ht="25.5" customHeight="1" x14ac:dyDescent="0.2">
      <c r="A24" s="11" t="s">
        <v>9</v>
      </c>
      <c r="B24" s="13">
        <v>20271768.289999999</v>
      </c>
      <c r="C24" s="13">
        <v>18137660.539999999</v>
      </c>
      <c r="D24" s="13">
        <v>17928156.359999999</v>
      </c>
      <c r="E24" s="13">
        <v>17688958.760000002</v>
      </c>
      <c r="F24" s="13">
        <v>17496857.879999999</v>
      </c>
      <c r="G24" s="13">
        <v>18276602.699999999</v>
      </c>
      <c r="H24" s="13">
        <v>17483047.530000001</v>
      </c>
      <c r="I24" s="13">
        <v>18497250.420000002</v>
      </c>
      <c r="J24" s="13">
        <v>19075364.710000001</v>
      </c>
      <c r="K24" s="13">
        <v>20572369.539999999</v>
      </c>
      <c r="L24" s="13">
        <v>18800558.309999999</v>
      </c>
      <c r="M24" s="13">
        <v>18985543.91</v>
      </c>
      <c r="N24" s="13">
        <v>20851275.710000001</v>
      </c>
      <c r="O24" s="13">
        <v>24474993.41</v>
      </c>
      <c r="P24" s="13">
        <v>22366505.43</v>
      </c>
      <c r="Q24" s="13">
        <v>21851120</v>
      </c>
      <c r="R24" s="13">
        <v>23792318.93</v>
      </c>
      <c r="S24" s="14">
        <v>25618096</v>
      </c>
    </row>
    <row r="25" spans="1:19" ht="25.5" customHeight="1" x14ac:dyDescent="0.2">
      <c r="A25" s="11" t="s">
        <v>10</v>
      </c>
      <c r="B25" s="13">
        <v>4779785.5999999996</v>
      </c>
      <c r="C25" s="13">
        <v>5979906.5</v>
      </c>
      <c r="D25" s="13">
        <v>5938549.9900000002</v>
      </c>
      <c r="E25" s="13">
        <v>6261098.9000000004</v>
      </c>
      <c r="F25" s="13">
        <v>6370554.0999999996</v>
      </c>
      <c r="G25" s="13">
        <v>6625089.5999999996</v>
      </c>
      <c r="H25" s="13">
        <v>6802380.4400000004</v>
      </c>
      <c r="I25" s="13">
        <v>7209965.4900000002</v>
      </c>
      <c r="J25" s="13">
        <v>7186416.5499999998</v>
      </c>
      <c r="K25" s="13">
        <v>7376449.5</v>
      </c>
      <c r="L25" s="13">
        <v>7695589.8799999999</v>
      </c>
      <c r="M25" s="13">
        <v>7927788.1600000001</v>
      </c>
      <c r="N25" s="13">
        <v>7721851.4800000004</v>
      </c>
      <c r="O25" s="13">
        <v>7915302.9100000001</v>
      </c>
      <c r="P25" s="13">
        <v>7948790.7800000003</v>
      </c>
      <c r="Q25" s="13">
        <v>8358751</v>
      </c>
      <c r="R25" s="13">
        <v>7893238.96</v>
      </c>
      <c r="S25" s="14">
        <v>8770917</v>
      </c>
    </row>
    <row r="26" spans="1:19" ht="25.5" customHeight="1" x14ac:dyDescent="0.2">
      <c r="A26" s="11" t="s">
        <v>11</v>
      </c>
      <c r="B26" s="13">
        <v>37365455.020000003</v>
      </c>
      <c r="C26" s="13">
        <v>35475954.219999999</v>
      </c>
      <c r="D26" s="13">
        <v>31154450.280000001</v>
      </c>
      <c r="E26" s="13">
        <v>33911878.359999999</v>
      </c>
      <c r="F26" s="13">
        <v>35426227.289999999</v>
      </c>
      <c r="G26" s="13">
        <v>38523671.960000001</v>
      </c>
      <c r="H26" s="13">
        <v>36142574.240000002</v>
      </c>
      <c r="I26" s="13">
        <v>38307400.490000002</v>
      </c>
      <c r="J26" s="13">
        <v>39906738.469999999</v>
      </c>
      <c r="K26" s="15">
        <v>39642582.719999999</v>
      </c>
      <c r="L26" s="15">
        <v>41421778.509999998</v>
      </c>
      <c r="M26" s="15">
        <v>42215061.299999997</v>
      </c>
      <c r="N26" s="15">
        <v>41209488.479999997</v>
      </c>
      <c r="O26" s="15">
        <v>43560030.469999999</v>
      </c>
      <c r="P26" s="15">
        <v>42980335.960000001</v>
      </c>
      <c r="Q26" s="15">
        <v>44616544</v>
      </c>
      <c r="R26" s="15">
        <v>47331400.030000001</v>
      </c>
      <c r="S26" s="16">
        <v>47237499</v>
      </c>
    </row>
    <row r="27" spans="1:19" ht="25.5" customHeight="1" x14ac:dyDescent="0.2">
      <c r="A27" s="11" t="s">
        <v>12</v>
      </c>
      <c r="B27" s="13">
        <v>11446279.57</v>
      </c>
      <c r="C27" s="13">
        <v>12788079.24</v>
      </c>
      <c r="D27" s="13">
        <v>12055490.800000001</v>
      </c>
      <c r="E27" s="13">
        <v>11877482.91</v>
      </c>
      <c r="F27" s="13">
        <v>13073545.470000001</v>
      </c>
      <c r="G27" s="13">
        <v>12856171.109999999</v>
      </c>
      <c r="H27" s="13">
        <v>13550012.98</v>
      </c>
      <c r="I27" s="13">
        <v>13753437.9</v>
      </c>
      <c r="J27" s="13">
        <v>15346304.1</v>
      </c>
      <c r="K27" s="13">
        <v>16102232.73</v>
      </c>
      <c r="L27" s="13">
        <v>16985075.390000001</v>
      </c>
      <c r="M27" s="13">
        <v>17338750.030000001</v>
      </c>
      <c r="N27" s="13">
        <v>15313574.92</v>
      </c>
      <c r="O27" s="13">
        <v>19341302.68</v>
      </c>
      <c r="P27" s="13">
        <v>18399667.539999999</v>
      </c>
      <c r="Q27" s="13">
        <v>18772503</v>
      </c>
      <c r="R27" s="13">
        <v>19837178.050000001</v>
      </c>
      <c r="S27" s="14">
        <v>20203459.510000002</v>
      </c>
    </row>
    <row r="28" spans="1:19" ht="25.5" customHeight="1" x14ac:dyDescent="0.2">
      <c r="A28" s="11" t="s">
        <v>13</v>
      </c>
      <c r="B28" s="13">
        <v>3149340.98</v>
      </c>
      <c r="C28" s="13">
        <v>4103911.91</v>
      </c>
      <c r="D28" s="13">
        <v>3784294.94</v>
      </c>
      <c r="E28" s="13">
        <v>3750721.45</v>
      </c>
      <c r="F28" s="13">
        <v>4114851.81</v>
      </c>
      <c r="G28" s="13">
        <v>4119000.85</v>
      </c>
      <c r="H28" s="13">
        <v>4292207.07</v>
      </c>
      <c r="I28" s="13">
        <v>4426390.49</v>
      </c>
      <c r="J28" s="13">
        <v>4532159.7</v>
      </c>
      <c r="K28" s="15">
        <v>4587269.62</v>
      </c>
      <c r="L28" s="15">
        <v>4973195.41</v>
      </c>
      <c r="M28" s="15">
        <v>5018445.7</v>
      </c>
      <c r="N28" s="15">
        <v>4921604.45</v>
      </c>
      <c r="O28" s="15">
        <v>6144050.0800000001</v>
      </c>
      <c r="P28" s="15">
        <v>6075856.8799999999</v>
      </c>
      <c r="Q28" s="15">
        <v>6850245</v>
      </c>
      <c r="R28" s="15">
        <v>6745349.1500000004</v>
      </c>
      <c r="S28" s="16">
        <v>6752560</v>
      </c>
    </row>
    <row r="29" spans="1:19" ht="25.5" customHeight="1" x14ac:dyDescent="0.2">
      <c r="A29" s="11" t="s">
        <v>14</v>
      </c>
      <c r="B29" s="13">
        <v>24319817.18</v>
      </c>
      <c r="C29" s="13">
        <v>21933089.73</v>
      </c>
      <c r="D29" s="13">
        <v>20065803</v>
      </c>
      <c r="E29" s="13">
        <v>19855756.75</v>
      </c>
      <c r="F29" s="13">
        <v>22224749.960000001</v>
      </c>
      <c r="G29" s="13">
        <v>22320322.5</v>
      </c>
      <c r="H29" s="13">
        <v>22763392.670000002</v>
      </c>
      <c r="I29" s="13">
        <v>24148867.760000002</v>
      </c>
      <c r="J29" s="13">
        <v>25234795.579999998</v>
      </c>
      <c r="K29" s="13">
        <v>23243470.300000001</v>
      </c>
      <c r="L29" s="13">
        <v>28744946.59</v>
      </c>
      <c r="M29" s="13">
        <v>27575012.390000001</v>
      </c>
      <c r="N29" s="15">
        <v>26835342.129999999</v>
      </c>
      <c r="O29" s="15">
        <v>27287598.43</v>
      </c>
      <c r="P29" s="15">
        <v>31776175.920000002</v>
      </c>
      <c r="Q29" s="15">
        <v>38885130</v>
      </c>
      <c r="R29" s="15">
        <v>35182816.520000003</v>
      </c>
      <c r="S29" s="16">
        <v>36800700</v>
      </c>
    </row>
    <row r="30" spans="1:19" ht="25.5" customHeight="1" x14ac:dyDescent="0.2">
      <c r="A30" s="11" t="s">
        <v>15</v>
      </c>
      <c r="B30" s="13">
        <v>18095474.77</v>
      </c>
      <c r="C30" s="13">
        <v>14148889.66</v>
      </c>
      <c r="D30" s="13">
        <v>12942007.609999999</v>
      </c>
      <c r="E30" s="13">
        <v>12255447.029999999</v>
      </c>
      <c r="F30" s="13">
        <v>15100113.109999999</v>
      </c>
      <c r="G30" s="13">
        <v>15043564.76</v>
      </c>
      <c r="H30" s="13">
        <v>15307400.01</v>
      </c>
      <c r="I30" s="13">
        <v>16208654.119999999</v>
      </c>
      <c r="J30" s="13">
        <v>16678822.609999999</v>
      </c>
      <c r="K30" s="13">
        <v>17589620.57</v>
      </c>
      <c r="L30" s="13">
        <v>17990879.579999998</v>
      </c>
      <c r="M30" s="13">
        <v>19760946.710000001</v>
      </c>
      <c r="N30" s="13">
        <v>18231282.91</v>
      </c>
      <c r="O30" s="13">
        <v>19068424.52</v>
      </c>
      <c r="P30" s="15">
        <v>19418686.710000001</v>
      </c>
      <c r="Q30" s="15">
        <v>23215853</v>
      </c>
      <c r="R30" s="15">
        <v>23901212.960000001</v>
      </c>
      <c r="S30" s="16">
        <v>24521821.73</v>
      </c>
    </row>
    <row r="31" spans="1:19" ht="25.5" customHeight="1" x14ac:dyDescent="0.2">
      <c r="A31" s="11" t="s">
        <v>16</v>
      </c>
      <c r="B31" s="13">
        <v>14419512.289999999</v>
      </c>
      <c r="C31" s="13">
        <v>12654827.699999999</v>
      </c>
      <c r="D31" s="13">
        <v>15453953.98</v>
      </c>
      <c r="E31" s="13">
        <v>14694558.970000001</v>
      </c>
      <c r="F31" s="13">
        <v>16596702.970000001</v>
      </c>
      <c r="G31" s="13">
        <v>15941203.630000001</v>
      </c>
      <c r="H31" s="13">
        <v>19141842.710000001</v>
      </c>
      <c r="I31" s="13">
        <v>23280207.41</v>
      </c>
      <c r="J31" s="13">
        <v>21265209.780000001</v>
      </c>
      <c r="K31" s="13">
        <v>22125442.09</v>
      </c>
      <c r="L31" s="13">
        <v>22542534.949999999</v>
      </c>
      <c r="M31" s="13">
        <v>22145245.219999999</v>
      </c>
      <c r="N31" s="13">
        <v>21794404.18</v>
      </c>
      <c r="O31" s="13">
        <v>25715967.91</v>
      </c>
      <c r="P31" s="13">
        <v>24601266.440000001</v>
      </c>
      <c r="Q31" s="15">
        <v>24454811</v>
      </c>
      <c r="R31" s="15">
        <v>26509666.039999999</v>
      </c>
      <c r="S31" s="16">
        <v>25904666.370000001</v>
      </c>
    </row>
    <row r="32" spans="1:19" ht="25.5" customHeight="1" x14ac:dyDescent="0.2">
      <c r="A32" s="11" t="s">
        <v>17</v>
      </c>
      <c r="B32" s="13">
        <v>31717605.699999999</v>
      </c>
      <c r="C32" s="13">
        <v>33912628.5</v>
      </c>
      <c r="D32" s="13">
        <v>31014820.579999998</v>
      </c>
      <c r="E32" s="13">
        <v>30808426.760000002</v>
      </c>
      <c r="F32" s="13">
        <v>36897615.369999997</v>
      </c>
      <c r="G32" s="13">
        <v>36250399.899999999</v>
      </c>
      <c r="H32" s="13">
        <v>38996995.280000001</v>
      </c>
      <c r="I32" s="13">
        <v>39491093.549999997</v>
      </c>
      <c r="J32" s="13">
        <v>39362514.770000003</v>
      </c>
      <c r="K32" s="13">
        <v>38493905.530000001</v>
      </c>
      <c r="L32" s="13">
        <v>29648681.989999998</v>
      </c>
      <c r="M32" s="13">
        <v>47038186.18</v>
      </c>
      <c r="N32" s="13">
        <v>42714217.259999998</v>
      </c>
      <c r="O32" s="13">
        <v>46856984.899999999</v>
      </c>
      <c r="P32" s="13">
        <v>50004905.560000002</v>
      </c>
      <c r="Q32" s="13">
        <v>54121654</v>
      </c>
      <c r="R32" s="15">
        <v>55904654.240000002</v>
      </c>
      <c r="S32" s="16">
        <v>56522748</v>
      </c>
    </row>
    <row r="33" spans="1:19" ht="25.5" customHeight="1" x14ac:dyDescent="0.2">
      <c r="A33" s="11" t="s">
        <v>18</v>
      </c>
      <c r="B33" s="13">
        <v>39922028.079999998</v>
      </c>
      <c r="C33" s="13">
        <v>32049912.93</v>
      </c>
      <c r="D33" s="13">
        <v>29899558.59</v>
      </c>
      <c r="E33" s="13">
        <v>29166105.969999999</v>
      </c>
      <c r="F33" s="13">
        <v>30844326.109999999</v>
      </c>
      <c r="G33" s="13">
        <v>34630420.530000001</v>
      </c>
      <c r="H33" s="13">
        <v>35567626.869999997</v>
      </c>
      <c r="I33" s="13">
        <v>36813381.979999997</v>
      </c>
      <c r="J33" s="13">
        <v>39759607.799999997</v>
      </c>
      <c r="K33" s="13">
        <v>41616319.07</v>
      </c>
      <c r="L33" s="13">
        <v>43818422.350000001</v>
      </c>
      <c r="M33" s="13">
        <v>45374688.259999998</v>
      </c>
      <c r="N33" s="13">
        <v>43939906.189999998</v>
      </c>
      <c r="O33" s="13">
        <v>45943854.729999997</v>
      </c>
      <c r="P33" s="13">
        <v>50177137.640000001</v>
      </c>
      <c r="Q33" s="13">
        <v>52104240</v>
      </c>
      <c r="R33" s="13">
        <v>55227685.93</v>
      </c>
      <c r="S33" s="14">
        <v>55323500.979999997</v>
      </c>
    </row>
    <row r="34" spans="1:19" ht="25.5" customHeight="1" x14ac:dyDescent="0.2">
      <c r="A34" s="11" t="s">
        <v>19</v>
      </c>
      <c r="B34" s="13">
        <v>11932459.800000001</v>
      </c>
      <c r="C34" s="13">
        <v>10787583.07</v>
      </c>
      <c r="D34" s="13">
        <v>11041704.550000001</v>
      </c>
      <c r="E34" s="13">
        <v>11379273.59</v>
      </c>
      <c r="F34" s="13">
        <v>11486037.35</v>
      </c>
      <c r="G34" s="13">
        <v>12133648.07</v>
      </c>
      <c r="H34" s="13">
        <v>12567555</v>
      </c>
      <c r="I34" s="13">
        <v>12296047.27</v>
      </c>
      <c r="J34" s="13">
        <v>13816287.49</v>
      </c>
      <c r="K34" s="13">
        <v>13638809.42</v>
      </c>
      <c r="L34" s="13">
        <v>14248955.73</v>
      </c>
      <c r="M34" s="13">
        <v>14747044.800000001</v>
      </c>
      <c r="N34" s="13">
        <v>13658555.93</v>
      </c>
      <c r="O34" s="13">
        <v>15624416.300000001</v>
      </c>
      <c r="P34" s="13">
        <v>14890934.609999999</v>
      </c>
      <c r="Q34" s="13">
        <v>15505639</v>
      </c>
      <c r="R34" s="13">
        <v>15143700.640000001</v>
      </c>
      <c r="S34" s="14">
        <v>16261926.23</v>
      </c>
    </row>
    <row r="35" spans="1:19" ht="25.5" customHeight="1" x14ac:dyDescent="0.2">
      <c r="A35" s="11" t="s">
        <v>20</v>
      </c>
      <c r="B35" s="13">
        <v>25198423.699999999</v>
      </c>
      <c r="C35" s="13">
        <v>23132432.739999998</v>
      </c>
      <c r="D35" s="13">
        <v>21652376.510000002</v>
      </c>
      <c r="E35" s="13">
        <v>22270821.539999999</v>
      </c>
      <c r="F35" s="13">
        <v>22998382.789999999</v>
      </c>
      <c r="G35" s="13">
        <v>24349892.989999998</v>
      </c>
      <c r="H35" s="13">
        <v>25301815.309999999</v>
      </c>
      <c r="I35" s="13">
        <v>26637522.960000001</v>
      </c>
      <c r="J35" s="13">
        <v>26810389.460000001</v>
      </c>
      <c r="K35" s="13">
        <v>27786421.68</v>
      </c>
      <c r="L35" s="13">
        <v>29158294.18</v>
      </c>
      <c r="M35" s="13">
        <v>29590338.27</v>
      </c>
      <c r="N35" s="13">
        <v>28742908.140000001</v>
      </c>
      <c r="O35" s="13">
        <v>30380534.84</v>
      </c>
      <c r="P35" s="13">
        <v>28644306.800000001</v>
      </c>
      <c r="Q35" s="13">
        <v>34785288</v>
      </c>
      <c r="R35" s="13">
        <v>35682161.840000004</v>
      </c>
      <c r="S35" s="14">
        <v>35627381</v>
      </c>
    </row>
    <row r="36" spans="1:19" ht="25.5" customHeight="1" thickBot="1" x14ac:dyDescent="0.25">
      <c r="A36" s="17" t="s">
        <v>21</v>
      </c>
      <c r="B36" s="19">
        <v>19333407.859999999</v>
      </c>
      <c r="C36" s="19">
        <v>16792219.789999999</v>
      </c>
      <c r="D36" s="19">
        <v>15715891.4</v>
      </c>
      <c r="E36" s="19">
        <v>15837145.25</v>
      </c>
      <c r="F36" s="19">
        <v>16611775.16</v>
      </c>
      <c r="G36" s="19">
        <v>17386469.02</v>
      </c>
      <c r="H36" s="19">
        <v>17763670.960000001</v>
      </c>
      <c r="I36" s="19">
        <v>18377388.460000001</v>
      </c>
      <c r="J36" s="19">
        <v>18587930.5</v>
      </c>
      <c r="K36" s="19">
        <v>19449801.59</v>
      </c>
      <c r="L36" s="19">
        <v>20114579.489999998</v>
      </c>
      <c r="M36" s="19">
        <v>20462266.210000001</v>
      </c>
      <c r="N36" s="19">
        <v>20331978.52</v>
      </c>
      <c r="O36" s="19">
        <v>21401667.359999999</v>
      </c>
      <c r="P36" s="19">
        <v>20340016.760000002</v>
      </c>
      <c r="Q36" s="19">
        <v>22226825</v>
      </c>
      <c r="R36" s="19">
        <v>22632847.390000001</v>
      </c>
      <c r="S36" s="20">
        <v>24222080.510000002</v>
      </c>
    </row>
    <row r="37" spans="1:19" ht="25.5" customHeight="1" thickBot="1" x14ac:dyDescent="0.25">
      <c r="A37" s="3" t="s">
        <v>22</v>
      </c>
      <c r="B37" s="21">
        <v>494146541.88999999</v>
      </c>
      <c r="C37" s="21">
        <v>456462915.76000011</v>
      </c>
      <c r="D37" s="21">
        <v>443797067.84999996</v>
      </c>
      <c r="E37" s="21">
        <v>439968922.90999997</v>
      </c>
      <c r="F37" s="21">
        <v>460723064.7700001</v>
      </c>
      <c r="G37" s="21">
        <v>484666311.15999991</v>
      </c>
      <c r="H37" s="21">
        <v>495435044.95000005</v>
      </c>
      <c r="I37" s="21">
        <v>509540820.03999996</v>
      </c>
      <c r="J37" s="21">
        <v>527729857.81000006</v>
      </c>
      <c r="K37" s="21">
        <v>544996819</v>
      </c>
      <c r="L37" s="21">
        <v>560040571.15999997</v>
      </c>
      <c r="M37" s="21">
        <v>596200901.4000001</v>
      </c>
      <c r="N37" s="21">
        <v>569283344.56000006</v>
      </c>
      <c r="O37" s="21">
        <v>624468580.2700001</v>
      </c>
      <c r="P37" s="21">
        <v>623334850.78999996</v>
      </c>
      <c r="Q37" s="21">
        <v>671531198</v>
      </c>
      <c r="R37" s="21">
        <v>677853932.18999982</v>
      </c>
      <c r="S37" s="21">
        <v>707251537.6400001</v>
      </c>
    </row>
    <row r="39" spans="1:19" x14ac:dyDescent="0.2">
      <c r="A39" s="22" t="s">
        <v>32</v>
      </c>
    </row>
    <row r="40" spans="1:19" x14ac:dyDescent="0.2">
      <c r="A40" s="23" t="s">
        <v>31</v>
      </c>
    </row>
    <row r="41" spans="1:19" x14ac:dyDescent="0.2">
      <c r="A41" s="23" t="s">
        <v>25</v>
      </c>
      <c r="K41" s="26"/>
    </row>
  </sheetData>
  <sheetProtection algorithmName="SHA-512" hashValue="f6iPUXRoRR6VFchRpiKTp//BRO6Pz4J87vROR3OboXeRxHF7D6VBSbQl50YRH1ecwgnjUoUMUco7nV1x4JTXLw==" saltValue="g0t/Hme1nypk461yN1Ljog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6:S16"/>
  </mergeCells>
  <pageMargins left="0.7" right="0.7" top="0.75" bottom="0.75" header="0.3" footer="0.3"/>
  <pageSetup paperSize="9"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5575F-FDB4-44BB-A80D-9FB78CE93EAB}">
  <sheetPr>
    <tabColor rgb="FFC92274"/>
  </sheetPr>
  <dimension ref="A1:AA41"/>
  <sheetViews>
    <sheetView showGridLines="0" zoomScale="70" zoomScaleNormal="70" workbookViewId="0">
      <selection activeCell="F5" sqref="F5"/>
    </sheetView>
  </sheetViews>
  <sheetFormatPr baseColWidth="10" defaultColWidth="11.42578125" defaultRowHeight="12.75" x14ac:dyDescent="0.2"/>
  <cols>
    <col min="1" max="1" width="26.85546875" style="28" customWidth="1"/>
    <col min="2" max="6" width="12.7109375" style="29" customWidth="1"/>
    <col min="7" max="7" width="13.7109375" style="29" customWidth="1"/>
    <col min="8" max="9" width="12.7109375" style="29" customWidth="1"/>
    <col min="10" max="10" width="13.42578125" style="29" customWidth="1"/>
    <col min="11" max="18" width="12.7109375" style="29" customWidth="1"/>
    <col min="19" max="19" width="13.7109375" style="29" bestFit="1" customWidth="1"/>
    <col min="20" max="22" width="12.7109375" style="29" customWidth="1"/>
    <col min="23" max="24" width="13.42578125" style="28" bestFit="1" customWidth="1"/>
    <col min="25" max="26" width="12.7109375" style="28" customWidth="1"/>
    <col min="27" max="16384" width="11.42578125" style="28"/>
  </cols>
  <sheetData>
    <row r="1" spans="2:27" ht="11.25" customHeight="1" x14ac:dyDescent="0.2"/>
    <row r="2" spans="2:27" ht="11.25" customHeight="1" x14ac:dyDescent="0.2"/>
    <row r="3" spans="2:27" ht="11.25" customHeight="1" x14ac:dyDescent="0.2"/>
    <row r="4" spans="2:27" ht="11.25" customHeight="1" x14ac:dyDescent="0.2"/>
    <row r="5" spans="2:27" ht="11.25" customHeight="1" x14ac:dyDescent="0.2"/>
    <row r="6" spans="2:27" ht="11.25" customHeight="1" x14ac:dyDescent="0.2"/>
    <row r="7" spans="2:27" ht="11.25" customHeight="1" x14ac:dyDescent="0.2"/>
    <row r="8" spans="2:27" ht="11.25" customHeight="1" x14ac:dyDescent="0.2"/>
    <row r="9" spans="2:27" ht="11.25" customHeight="1" x14ac:dyDescent="0.2"/>
    <row r="10" spans="2:27" ht="11.25" customHeight="1" x14ac:dyDescent="0.2"/>
    <row r="11" spans="2:27" ht="11.25" customHeight="1" x14ac:dyDescent="0.2"/>
    <row r="12" spans="2:27" ht="11.25" customHeight="1" x14ac:dyDescent="0.2"/>
    <row r="13" spans="2:27" ht="11.25" customHeight="1" x14ac:dyDescent="0.2"/>
    <row r="14" spans="2:27" ht="11.25" customHeight="1" x14ac:dyDescent="0.2"/>
    <row r="15" spans="2:27" ht="11.25" customHeight="1" x14ac:dyDescent="0.2"/>
    <row r="16" spans="2:27" ht="20.100000000000001" customHeight="1" thickBot="1" x14ac:dyDescent="0.25">
      <c r="B16" s="58" t="s">
        <v>39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60"/>
    </row>
    <row r="17" spans="1:27" ht="26.25" customHeight="1" thickBot="1" x14ac:dyDescent="0.25">
      <c r="A17" s="49" t="s">
        <v>1</v>
      </c>
      <c r="B17" s="48">
        <v>1999</v>
      </c>
      <c r="C17" s="48">
        <v>2000</v>
      </c>
      <c r="D17" s="48">
        <v>2001</v>
      </c>
      <c r="E17" s="48">
        <v>2002</v>
      </c>
      <c r="F17" s="48">
        <v>2003</v>
      </c>
      <c r="G17" s="48">
        <v>2004</v>
      </c>
      <c r="H17" s="48">
        <v>2005</v>
      </c>
      <c r="I17" s="48">
        <v>2006</v>
      </c>
      <c r="J17" s="48">
        <v>2007</v>
      </c>
      <c r="K17" s="48">
        <v>2008</v>
      </c>
      <c r="L17" s="48">
        <v>2009</v>
      </c>
      <c r="M17" s="48">
        <v>2010</v>
      </c>
      <c r="N17" s="48">
        <v>2011</v>
      </c>
      <c r="O17" s="48">
        <v>2012</v>
      </c>
      <c r="P17" s="48">
        <v>2013</v>
      </c>
      <c r="Q17" s="48">
        <v>2014</v>
      </c>
      <c r="R17" s="48">
        <v>2015</v>
      </c>
      <c r="S17" s="48">
        <v>2016</v>
      </c>
      <c r="T17" s="48">
        <v>2017</v>
      </c>
      <c r="U17" s="48">
        <v>2018</v>
      </c>
      <c r="V17" s="48">
        <v>2019</v>
      </c>
      <c r="W17" s="48">
        <v>2020</v>
      </c>
      <c r="X17" s="48">
        <v>2021</v>
      </c>
      <c r="Y17" s="48">
        <v>2022</v>
      </c>
      <c r="Z17" s="48">
        <v>2023</v>
      </c>
      <c r="AA17" s="48">
        <v>2024</v>
      </c>
    </row>
    <row r="18" spans="1:27" ht="25.5" x14ac:dyDescent="0.2">
      <c r="A18" s="47" t="s">
        <v>3</v>
      </c>
      <c r="B18" s="46">
        <v>2600</v>
      </c>
      <c r="C18" s="46">
        <v>2600</v>
      </c>
      <c r="D18" s="46">
        <v>2600</v>
      </c>
      <c r="E18" s="46">
        <v>2600</v>
      </c>
      <c r="F18" s="46">
        <v>2600</v>
      </c>
      <c r="G18" s="46">
        <v>2600</v>
      </c>
      <c r="H18" s="46">
        <v>2600</v>
      </c>
      <c r="I18" s="46">
        <v>2600</v>
      </c>
      <c r="J18" s="45">
        <v>2850</v>
      </c>
      <c r="K18" s="46">
        <v>2850</v>
      </c>
      <c r="L18" s="46">
        <v>2850</v>
      </c>
      <c r="M18" s="46">
        <v>2850</v>
      </c>
      <c r="N18" s="46">
        <v>2850</v>
      </c>
      <c r="O18" s="46">
        <v>2850</v>
      </c>
      <c r="P18" s="46">
        <v>2850</v>
      </c>
      <c r="Q18" s="45">
        <v>3000</v>
      </c>
      <c r="R18" s="46">
        <v>3000</v>
      </c>
      <c r="S18" s="46">
        <v>3000</v>
      </c>
      <c r="T18" s="46">
        <v>3000</v>
      </c>
      <c r="U18" s="46">
        <v>3000</v>
      </c>
      <c r="V18" s="46">
        <v>3000</v>
      </c>
      <c r="W18" s="46">
        <v>3000</v>
      </c>
      <c r="X18" s="45">
        <v>3250</v>
      </c>
      <c r="Y18" s="46">
        <v>3250</v>
      </c>
      <c r="Z18" s="45">
        <v>3850</v>
      </c>
      <c r="AA18" s="46">
        <v>3850</v>
      </c>
    </row>
    <row r="19" spans="1:27" ht="25.5" x14ac:dyDescent="0.2">
      <c r="A19" s="44" t="s">
        <v>4</v>
      </c>
      <c r="B19" s="43">
        <v>1830</v>
      </c>
      <c r="C19" s="43">
        <v>1830</v>
      </c>
      <c r="D19" s="43">
        <v>1900</v>
      </c>
      <c r="E19" s="43">
        <v>1900</v>
      </c>
      <c r="F19" s="43">
        <v>1900</v>
      </c>
      <c r="G19" s="43">
        <v>1900</v>
      </c>
      <c r="H19" s="43">
        <v>1900</v>
      </c>
      <c r="I19" s="43">
        <v>1900</v>
      </c>
      <c r="J19" s="43">
        <v>1900</v>
      </c>
      <c r="K19" s="43">
        <v>1990</v>
      </c>
      <c r="L19" s="43">
        <v>1990</v>
      </c>
      <c r="M19" s="43">
        <v>1990</v>
      </c>
      <c r="N19" s="43">
        <v>1990</v>
      </c>
      <c r="O19" s="43">
        <v>1990</v>
      </c>
      <c r="P19" s="43">
        <v>1990</v>
      </c>
      <c r="Q19" s="43">
        <v>1990</v>
      </c>
      <c r="R19" s="43">
        <v>1990</v>
      </c>
      <c r="S19" s="43">
        <v>1990</v>
      </c>
      <c r="T19" s="43">
        <v>1990</v>
      </c>
      <c r="U19" s="43">
        <v>1990</v>
      </c>
      <c r="V19" s="43">
        <v>1990</v>
      </c>
      <c r="W19" s="43">
        <v>1990</v>
      </c>
      <c r="X19" s="43">
        <v>1990</v>
      </c>
      <c r="Y19" s="43">
        <v>1990</v>
      </c>
      <c r="Z19" s="43">
        <v>1990</v>
      </c>
      <c r="AA19" s="43">
        <v>1990</v>
      </c>
    </row>
    <row r="20" spans="1:27" ht="25.5" x14ac:dyDescent="0.2">
      <c r="A20" s="44" t="s">
        <v>5</v>
      </c>
      <c r="B20" s="43">
        <v>2450</v>
      </c>
      <c r="C20" s="43">
        <v>2450</v>
      </c>
      <c r="D20" s="43">
        <v>2450</v>
      </c>
      <c r="E20" s="43">
        <v>2450</v>
      </c>
      <c r="F20" s="42">
        <v>2650</v>
      </c>
      <c r="G20" s="43">
        <v>2650</v>
      </c>
      <c r="H20" s="43">
        <v>2650</v>
      </c>
      <c r="I20" s="43">
        <v>2650</v>
      </c>
      <c r="J20" s="43">
        <v>2650</v>
      </c>
      <c r="K20" s="42">
        <v>2750</v>
      </c>
      <c r="L20" s="43">
        <v>2750</v>
      </c>
      <c r="M20" s="43">
        <v>2750</v>
      </c>
      <c r="N20" s="43">
        <v>2750</v>
      </c>
      <c r="O20" s="43">
        <v>2750</v>
      </c>
      <c r="P20" s="43">
        <v>2750</v>
      </c>
      <c r="Q20" s="43">
        <v>2750</v>
      </c>
      <c r="R20" s="43">
        <v>2750</v>
      </c>
      <c r="S20" s="43">
        <v>2750</v>
      </c>
      <c r="T20" s="43">
        <v>2750</v>
      </c>
      <c r="U20" s="43">
        <v>2750</v>
      </c>
      <c r="V20" s="42">
        <v>3190</v>
      </c>
      <c r="W20" s="43">
        <v>3190</v>
      </c>
      <c r="X20" s="43">
        <v>3190</v>
      </c>
      <c r="Y20" s="43">
        <v>3190</v>
      </c>
      <c r="Z20" s="43">
        <v>3190</v>
      </c>
      <c r="AA20" s="43">
        <v>3190</v>
      </c>
    </row>
    <row r="21" spans="1:27" ht="25.5" x14ac:dyDescent="0.2">
      <c r="A21" s="44" t="s">
        <v>6</v>
      </c>
      <c r="B21" s="43">
        <v>2840</v>
      </c>
      <c r="C21" s="43">
        <v>2840</v>
      </c>
      <c r="D21" s="43">
        <v>2950</v>
      </c>
      <c r="E21" s="43">
        <v>2950</v>
      </c>
      <c r="F21" s="43">
        <v>2950</v>
      </c>
      <c r="G21" s="43">
        <v>2950</v>
      </c>
      <c r="H21" s="43">
        <v>2950</v>
      </c>
      <c r="I21" s="43">
        <v>2950</v>
      </c>
      <c r="J21" s="43">
        <v>2950</v>
      </c>
      <c r="K21" s="43">
        <v>2950</v>
      </c>
      <c r="L21" s="43">
        <v>2950</v>
      </c>
      <c r="M21" s="43">
        <v>2950</v>
      </c>
      <c r="N21" s="43">
        <v>2950</v>
      </c>
      <c r="O21" s="43">
        <v>2950</v>
      </c>
      <c r="P21" s="43">
        <v>2950</v>
      </c>
      <c r="Q21" s="43">
        <v>2950</v>
      </c>
      <c r="R21" s="43">
        <v>2950</v>
      </c>
      <c r="S21" s="43">
        <v>2950</v>
      </c>
      <c r="T21" s="43">
        <v>2950</v>
      </c>
      <c r="U21" s="43">
        <v>2950</v>
      </c>
      <c r="V21" s="43">
        <v>2950</v>
      </c>
      <c r="W21" s="43">
        <v>2950</v>
      </c>
      <c r="X21" s="43">
        <v>2950</v>
      </c>
      <c r="Y21" s="43">
        <v>2950</v>
      </c>
      <c r="Z21" s="43">
        <v>2950</v>
      </c>
      <c r="AA21" s="43">
        <v>2950</v>
      </c>
    </row>
    <row r="22" spans="1:27" ht="25.5" x14ac:dyDescent="0.2">
      <c r="A22" s="44" t="s">
        <v>7</v>
      </c>
      <c r="B22" s="43">
        <v>2966</v>
      </c>
      <c r="C22" s="43">
        <v>2966</v>
      </c>
      <c r="D22" s="43">
        <v>2966</v>
      </c>
      <c r="E22" s="43">
        <v>2966</v>
      </c>
      <c r="F22" s="43">
        <v>2966</v>
      </c>
      <c r="G22" s="43">
        <v>2966</v>
      </c>
      <c r="H22" s="43">
        <v>2966</v>
      </c>
      <c r="I22" s="43">
        <v>2966</v>
      </c>
      <c r="J22" s="43">
        <v>2966</v>
      </c>
      <c r="K22" s="43">
        <v>2966</v>
      </c>
      <c r="L22" s="43">
        <v>2966</v>
      </c>
      <c r="M22" s="43">
        <v>2966</v>
      </c>
      <c r="N22" s="43">
        <v>2966</v>
      </c>
      <c r="O22" s="43">
        <v>2966</v>
      </c>
      <c r="P22" s="43">
        <v>2966</v>
      </c>
      <c r="Q22" s="43">
        <v>2966</v>
      </c>
      <c r="R22" s="43">
        <v>2966</v>
      </c>
      <c r="S22" s="43">
        <v>2966</v>
      </c>
      <c r="T22" s="43">
        <v>2966</v>
      </c>
      <c r="U22" s="43">
        <v>2966</v>
      </c>
      <c r="V22" s="43">
        <v>2966</v>
      </c>
      <c r="W22" s="43">
        <v>2966</v>
      </c>
      <c r="X22" s="43">
        <v>2966</v>
      </c>
      <c r="Y22" s="43">
        <v>2966</v>
      </c>
      <c r="Z22" s="43">
        <v>2966</v>
      </c>
      <c r="AA22" s="43">
        <v>2966</v>
      </c>
    </row>
    <row r="23" spans="1:27" ht="25.5" x14ac:dyDescent="0.2">
      <c r="A23" s="44" t="s">
        <v>8</v>
      </c>
      <c r="B23" s="43">
        <v>2300</v>
      </c>
      <c r="C23" s="43">
        <v>2300</v>
      </c>
      <c r="D23" s="42">
        <v>2550</v>
      </c>
      <c r="E23" s="43">
        <v>2550</v>
      </c>
      <c r="F23" s="42">
        <v>2650</v>
      </c>
      <c r="G23" s="43">
        <v>2650</v>
      </c>
      <c r="H23" s="43">
        <v>2650</v>
      </c>
      <c r="I23" s="43">
        <v>2650</v>
      </c>
      <c r="J23" s="43">
        <v>2650</v>
      </c>
      <c r="K23" s="42">
        <v>2900</v>
      </c>
      <c r="L23" s="43">
        <v>2900</v>
      </c>
      <c r="M23" s="43">
        <v>2900</v>
      </c>
      <c r="N23" s="43">
        <v>2900</v>
      </c>
      <c r="O23" s="43">
        <v>2900</v>
      </c>
      <c r="P23" s="43">
        <v>2900</v>
      </c>
      <c r="Q23" s="42">
        <v>3200</v>
      </c>
      <c r="R23" s="43">
        <v>3200</v>
      </c>
      <c r="S23" s="43">
        <v>3200</v>
      </c>
      <c r="T23" s="43">
        <v>3200</v>
      </c>
      <c r="U23" s="43">
        <v>3200</v>
      </c>
      <c r="V23" s="43">
        <v>3200</v>
      </c>
      <c r="W23" s="42">
        <v>3415</v>
      </c>
      <c r="X23" s="43">
        <v>3415</v>
      </c>
      <c r="Y23" s="42">
        <v>3800</v>
      </c>
      <c r="Z23" s="43">
        <v>3800</v>
      </c>
      <c r="AA23" s="43">
        <v>3800</v>
      </c>
    </row>
    <row r="24" spans="1:27" ht="25.5" x14ac:dyDescent="0.2">
      <c r="A24" s="44" t="s">
        <v>9</v>
      </c>
      <c r="B24" s="43">
        <v>2720</v>
      </c>
      <c r="C24" s="43">
        <v>2720</v>
      </c>
      <c r="D24" s="43">
        <v>2720</v>
      </c>
      <c r="E24" s="43">
        <v>2720</v>
      </c>
      <c r="F24" s="43">
        <v>2720</v>
      </c>
      <c r="G24" s="43">
        <v>2720</v>
      </c>
      <c r="H24" s="43">
        <v>2720</v>
      </c>
      <c r="I24" s="43">
        <v>2720</v>
      </c>
      <c r="J24" s="43">
        <v>2720</v>
      </c>
      <c r="K24" s="43">
        <v>2720</v>
      </c>
      <c r="L24" s="43">
        <v>2720</v>
      </c>
      <c r="M24" s="43">
        <v>2720</v>
      </c>
      <c r="N24" s="43">
        <v>2720</v>
      </c>
      <c r="O24" s="43">
        <v>2720</v>
      </c>
      <c r="P24" s="43">
        <v>2720</v>
      </c>
      <c r="Q24" s="42">
        <v>3120</v>
      </c>
      <c r="R24" s="43">
        <v>3120</v>
      </c>
      <c r="S24" s="43">
        <v>3120</v>
      </c>
      <c r="T24" s="43">
        <v>3120</v>
      </c>
      <c r="U24" s="43">
        <v>3120</v>
      </c>
      <c r="V24" s="43">
        <v>3120</v>
      </c>
      <c r="W24" s="43">
        <v>3120</v>
      </c>
      <c r="X24" s="43">
        <v>3120</v>
      </c>
      <c r="Y24" s="43">
        <v>3120</v>
      </c>
      <c r="Z24" s="42">
        <v>3990</v>
      </c>
      <c r="AA24" s="43">
        <v>3990</v>
      </c>
    </row>
    <row r="25" spans="1:27" ht="25.5" x14ac:dyDescent="0.2">
      <c r="A25" s="44" t="s">
        <v>10</v>
      </c>
      <c r="B25" s="43">
        <v>2290</v>
      </c>
      <c r="C25" s="43">
        <v>2290</v>
      </c>
      <c r="D25" s="42">
        <v>2590</v>
      </c>
      <c r="E25" s="43">
        <v>2590</v>
      </c>
      <c r="F25" s="42">
        <v>2990</v>
      </c>
      <c r="G25" s="43">
        <v>2990</v>
      </c>
      <c r="H25" s="43">
        <v>2990</v>
      </c>
      <c r="I25" s="43">
        <v>2990</v>
      </c>
      <c r="J25" s="43">
        <v>2990</v>
      </c>
      <c r="K25" s="43">
        <v>2990</v>
      </c>
      <c r="L25" s="43">
        <v>2990</v>
      </c>
      <c r="M25" s="43">
        <v>2990</v>
      </c>
      <c r="N25" s="43">
        <v>2990</v>
      </c>
      <c r="O25" s="43">
        <v>2990</v>
      </c>
      <c r="P25" s="43">
        <v>2990</v>
      </c>
      <c r="Q25" s="43">
        <v>2990</v>
      </c>
      <c r="R25" s="43">
        <v>2990</v>
      </c>
      <c r="S25" s="43">
        <v>2990</v>
      </c>
      <c r="T25" s="43">
        <v>2990</v>
      </c>
      <c r="U25" s="43">
        <v>2990</v>
      </c>
      <c r="V25" s="43">
        <v>2990</v>
      </c>
      <c r="W25" s="43">
        <v>2990</v>
      </c>
      <c r="X25" s="43">
        <v>2990</v>
      </c>
      <c r="Y25" s="43">
        <v>2990</v>
      </c>
      <c r="Z25" s="42">
        <v>3240</v>
      </c>
      <c r="AA25" s="43">
        <v>3240</v>
      </c>
    </row>
    <row r="26" spans="1:27" ht="25.5" x14ac:dyDescent="0.2">
      <c r="A26" s="44" t="s">
        <v>11</v>
      </c>
      <c r="B26" s="43">
        <v>2460</v>
      </c>
      <c r="C26" s="43">
        <v>2460</v>
      </c>
      <c r="D26" s="43">
        <v>2460</v>
      </c>
      <c r="E26" s="42">
        <v>2760</v>
      </c>
      <c r="F26" s="43">
        <v>2760</v>
      </c>
      <c r="G26" s="43">
        <v>2760</v>
      </c>
      <c r="H26" s="43">
        <v>2760</v>
      </c>
      <c r="I26" s="43">
        <v>2760</v>
      </c>
      <c r="J26" s="43">
        <v>2760</v>
      </c>
      <c r="K26" s="43">
        <v>2760</v>
      </c>
      <c r="L26" s="43">
        <v>2760</v>
      </c>
      <c r="M26" s="43">
        <v>2760</v>
      </c>
      <c r="N26" s="43">
        <v>2760</v>
      </c>
      <c r="O26" s="43">
        <v>2760</v>
      </c>
      <c r="P26" s="43">
        <v>2760</v>
      </c>
      <c r="Q26" s="43">
        <v>2760</v>
      </c>
      <c r="R26" s="43">
        <v>2760</v>
      </c>
      <c r="S26" s="43">
        <v>2760</v>
      </c>
      <c r="T26" s="43">
        <v>2760</v>
      </c>
      <c r="U26" s="43">
        <v>2760</v>
      </c>
      <c r="V26" s="43">
        <v>2760</v>
      </c>
      <c r="W26" s="42">
        <v>2950</v>
      </c>
      <c r="X26" s="43">
        <v>2950</v>
      </c>
      <c r="Y26" s="43">
        <v>2950</v>
      </c>
      <c r="Z26" s="42">
        <v>3450</v>
      </c>
      <c r="AA26" s="43">
        <v>3450</v>
      </c>
    </row>
    <row r="27" spans="1:27" ht="25.5" x14ac:dyDescent="0.2">
      <c r="A27" s="44" t="s">
        <v>12</v>
      </c>
      <c r="B27" s="43">
        <v>2590</v>
      </c>
      <c r="C27" s="43">
        <v>2590</v>
      </c>
      <c r="D27" s="43">
        <v>2590</v>
      </c>
      <c r="E27" s="42">
        <v>2990</v>
      </c>
      <c r="F27" s="43">
        <v>2990</v>
      </c>
      <c r="G27" s="43">
        <v>2990</v>
      </c>
      <c r="H27" s="43">
        <v>2990</v>
      </c>
      <c r="I27" s="43">
        <v>2990</v>
      </c>
      <c r="J27" s="43">
        <v>2990</v>
      </c>
      <c r="K27" s="43">
        <v>2990</v>
      </c>
      <c r="L27" s="43">
        <v>2990</v>
      </c>
      <c r="M27" s="42">
        <v>3290</v>
      </c>
      <c r="N27" s="43">
        <v>3290</v>
      </c>
      <c r="O27" s="43">
        <v>3290</v>
      </c>
      <c r="P27" s="43">
        <v>3290</v>
      </c>
      <c r="Q27" s="43">
        <v>3290</v>
      </c>
      <c r="R27" s="43">
        <v>3290</v>
      </c>
      <c r="S27" s="43">
        <v>3290</v>
      </c>
      <c r="T27" s="43">
        <v>3290</v>
      </c>
      <c r="U27" s="43">
        <v>3290</v>
      </c>
      <c r="V27" s="43">
        <v>3290</v>
      </c>
      <c r="W27" s="42">
        <v>3640</v>
      </c>
      <c r="X27" s="43">
        <v>3640</v>
      </c>
      <c r="Y27" s="42">
        <v>3890</v>
      </c>
      <c r="Z27" s="43">
        <v>3890</v>
      </c>
      <c r="AA27" s="43">
        <v>3890</v>
      </c>
    </row>
    <row r="28" spans="1:27" ht="25.5" x14ac:dyDescent="0.2">
      <c r="A28" s="44" t="s">
        <v>13</v>
      </c>
      <c r="B28" s="43">
        <v>2490</v>
      </c>
      <c r="C28" s="43">
        <v>2490</v>
      </c>
      <c r="D28" s="43">
        <v>2490</v>
      </c>
      <c r="E28" s="43">
        <v>2490</v>
      </c>
      <c r="F28" s="43">
        <v>2490</v>
      </c>
      <c r="G28" s="43">
        <v>2490</v>
      </c>
      <c r="H28" s="43">
        <v>2490</v>
      </c>
      <c r="I28" s="43">
        <v>2490</v>
      </c>
      <c r="J28" s="43">
        <v>2490</v>
      </c>
      <c r="K28" s="43">
        <v>2490</v>
      </c>
      <c r="L28" s="43">
        <v>2490</v>
      </c>
      <c r="M28" s="43">
        <v>2490</v>
      </c>
      <c r="N28" s="43">
        <v>2490</v>
      </c>
      <c r="O28" s="43">
        <v>2490</v>
      </c>
      <c r="P28" s="43">
        <v>2490</v>
      </c>
      <c r="Q28" s="43">
        <v>2490</v>
      </c>
      <c r="R28" s="42">
        <v>3090</v>
      </c>
      <c r="S28" s="43">
        <v>3090</v>
      </c>
      <c r="T28" s="43">
        <v>3090</v>
      </c>
      <c r="U28" s="43">
        <v>3090</v>
      </c>
      <c r="V28" s="43">
        <v>3090</v>
      </c>
      <c r="W28" s="43">
        <v>3090</v>
      </c>
      <c r="X28" s="43">
        <v>3090</v>
      </c>
      <c r="Y28" s="43">
        <v>3090</v>
      </c>
      <c r="Z28" s="43">
        <v>3090</v>
      </c>
      <c r="AA28" s="43">
        <v>3090</v>
      </c>
    </row>
    <row r="29" spans="1:27" ht="25.5" x14ac:dyDescent="0.2">
      <c r="A29" s="44" t="s">
        <v>14</v>
      </c>
      <c r="B29" s="43">
        <v>2598</v>
      </c>
      <c r="C29" s="43">
        <v>2598</v>
      </c>
      <c r="D29" s="43">
        <v>2598</v>
      </c>
      <c r="E29" s="42">
        <v>2848</v>
      </c>
      <c r="F29" s="43">
        <v>2848</v>
      </c>
      <c r="G29" s="43">
        <v>2848</v>
      </c>
      <c r="H29" s="43">
        <v>2848</v>
      </c>
      <c r="I29" s="43">
        <v>2848</v>
      </c>
      <c r="J29" s="43">
        <v>2848</v>
      </c>
      <c r="K29" s="43">
        <v>2848</v>
      </c>
      <c r="L29" s="43">
        <v>2848</v>
      </c>
      <c r="M29" s="43">
        <v>2848</v>
      </c>
      <c r="N29" s="43">
        <v>2848</v>
      </c>
      <c r="O29" s="43">
        <v>2848</v>
      </c>
      <c r="P29" s="43">
        <v>2848</v>
      </c>
      <c r="Q29" s="43">
        <v>2848</v>
      </c>
      <c r="R29" s="43">
        <v>2848</v>
      </c>
      <c r="S29" s="42">
        <v>3350</v>
      </c>
      <c r="T29" s="43">
        <v>3350</v>
      </c>
      <c r="U29" s="43">
        <v>3350</v>
      </c>
      <c r="V29" s="43">
        <v>3350</v>
      </c>
      <c r="W29" s="43">
        <v>3350</v>
      </c>
      <c r="X29" s="43">
        <v>3350</v>
      </c>
      <c r="Y29" s="43">
        <v>3350</v>
      </c>
      <c r="Z29" s="42">
        <v>3890</v>
      </c>
      <c r="AA29" s="43">
        <v>3890</v>
      </c>
    </row>
    <row r="30" spans="1:27" ht="25.5" x14ac:dyDescent="0.2">
      <c r="A30" s="44" t="s">
        <v>15</v>
      </c>
      <c r="B30" s="43">
        <v>2680</v>
      </c>
      <c r="C30" s="43">
        <v>2680</v>
      </c>
      <c r="D30" s="43">
        <v>2680</v>
      </c>
      <c r="E30" s="43">
        <v>2680</v>
      </c>
      <c r="F30" s="43">
        <v>2680</v>
      </c>
      <c r="G30" s="43">
        <v>2680</v>
      </c>
      <c r="H30" s="43">
        <v>2680</v>
      </c>
      <c r="I30" s="43">
        <v>2680</v>
      </c>
      <c r="J30" s="43">
        <v>2680</v>
      </c>
      <c r="K30" s="43">
        <v>2680</v>
      </c>
      <c r="L30" s="43">
        <v>2680</v>
      </c>
      <c r="M30" s="43">
        <v>2680</v>
      </c>
      <c r="N30" s="43">
        <v>2680</v>
      </c>
      <c r="O30" s="43">
        <v>2680</v>
      </c>
      <c r="P30" s="43">
        <v>2680</v>
      </c>
      <c r="Q30" s="43">
        <v>2680</v>
      </c>
      <c r="R30" s="43">
        <v>2680</v>
      </c>
      <c r="S30" s="42">
        <v>2960</v>
      </c>
      <c r="T30" s="43">
        <v>2960</v>
      </c>
      <c r="U30" s="43">
        <v>2960</v>
      </c>
      <c r="V30" s="43">
        <v>2960</v>
      </c>
      <c r="W30" s="42">
        <v>3050</v>
      </c>
      <c r="X30" s="43">
        <v>3050</v>
      </c>
      <c r="Y30" s="43">
        <v>3050</v>
      </c>
      <c r="Z30" s="42">
        <v>3450</v>
      </c>
      <c r="AA30" s="43">
        <v>3450</v>
      </c>
    </row>
    <row r="31" spans="1:27" ht="25.5" x14ac:dyDescent="0.2">
      <c r="A31" s="44" t="s">
        <v>16</v>
      </c>
      <c r="B31" s="43">
        <v>2980</v>
      </c>
      <c r="C31" s="43">
        <v>2980</v>
      </c>
      <c r="D31" s="43">
        <v>2980</v>
      </c>
      <c r="E31" s="43">
        <v>2980</v>
      </c>
      <c r="F31" s="43">
        <v>2980</v>
      </c>
      <c r="G31" s="43">
        <v>2980</v>
      </c>
      <c r="H31" s="43">
        <v>2980</v>
      </c>
      <c r="I31" s="43">
        <v>2980</v>
      </c>
      <c r="J31" s="43">
        <v>2980</v>
      </c>
      <c r="K31" s="43">
        <v>2980</v>
      </c>
      <c r="L31" s="43">
        <v>2980</v>
      </c>
      <c r="M31" s="43">
        <v>2980</v>
      </c>
      <c r="N31" s="43">
        <v>2980</v>
      </c>
      <c r="O31" s="43">
        <v>2980</v>
      </c>
      <c r="P31" s="43">
        <v>2980</v>
      </c>
      <c r="Q31" s="43">
        <v>2980</v>
      </c>
      <c r="R31" s="43">
        <v>2980</v>
      </c>
      <c r="S31" s="43">
        <v>2980</v>
      </c>
      <c r="T31" s="43">
        <v>2980</v>
      </c>
      <c r="U31" s="43">
        <v>2980</v>
      </c>
      <c r="V31" s="43">
        <v>2980</v>
      </c>
      <c r="W31" s="43">
        <v>2980</v>
      </c>
      <c r="X31" s="43">
        <v>2980</v>
      </c>
      <c r="Y31" s="43">
        <v>2980</v>
      </c>
      <c r="Z31" s="43">
        <v>2980</v>
      </c>
      <c r="AA31" s="43">
        <v>2980</v>
      </c>
    </row>
    <row r="32" spans="1:27" ht="25.5" x14ac:dyDescent="0.2">
      <c r="A32" s="44" t="s">
        <v>17</v>
      </c>
      <c r="B32" s="43">
        <v>2570</v>
      </c>
      <c r="C32" s="43">
        <v>2570</v>
      </c>
      <c r="D32" s="43">
        <v>2570</v>
      </c>
      <c r="E32" s="42">
        <v>3300</v>
      </c>
      <c r="F32" s="43">
        <v>3300</v>
      </c>
      <c r="G32" s="42">
        <v>3225</v>
      </c>
      <c r="H32" s="42">
        <v>3140</v>
      </c>
      <c r="I32" s="42">
        <v>3070</v>
      </c>
      <c r="J32" s="42">
        <v>2990</v>
      </c>
      <c r="K32" s="43">
        <v>2990</v>
      </c>
      <c r="L32" s="43">
        <v>2990</v>
      </c>
      <c r="M32" s="43">
        <v>2990</v>
      </c>
      <c r="N32" s="43">
        <v>2990</v>
      </c>
      <c r="O32" s="43">
        <v>2990</v>
      </c>
      <c r="P32" s="42">
        <v>3390</v>
      </c>
      <c r="Q32" s="43">
        <v>3390</v>
      </c>
      <c r="R32" s="43">
        <v>3390</v>
      </c>
      <c r="S32" s="43">
        <v>3390</v>
      </c>
      <c r="T32" s="43">
        <v>3390</v>
      </c>
      <c r="U32" s="43">
        <v>3390</v>
      </c>
      <c r="V32" s="43">
        <v>3390</v>
      </c>
      <c r="W32" s="42">
        <v>3810</v>
      </c>
      <c r="X32" s="43">
        <v>3810</v>
      </c>
      <c r="Y32" s="43">
        <v>3810</v>
      </c>
      <c r="Z32" s="42">
        <v>4191</v>
      </c>
      <c r="AA32" s="43">
        <v>4191</v>
      </c>
    </row>
    <row r="33" spans="1:27" ht="25.5" x14ac:dyDescent="0.2">
      <c r="A33" s="44" t="s">
        <v>18</v>
      </c>
      <c r="B33" s="43">
        <v>2100</v>
      </c>
      <c r="C33" s="43">
        <v>2100</v>
      </c>
      <c r="D33" s="43">
        <v>2100</v>
      </c>
      <c r="E33" s="42">
        <v>2300</v>
      </c>
      <c r="F33" s="43">
        <v>2300</v>
      </c>
      <c r="G33" s="43">
        <v>2300</v>
      </c>
      <c r="H33" s="43">
        <v>2300</v>
      </c>
      <c r="I33" s="43">
        <v>2300</v>
      </c>
      <c r="J33" s="42">
        <v>2450</v>
      </c>
      <c r="K33" s="43">
        <v>2450</v>
      </c>
      <c r="L33" s="43">
        <v>2450</v>
      </c>
      <c r="M33" s="42">
        <v>2700</v>
      </c>
      <c r="N33" s="43">
        <v>2700</v>
      </c>
      <c r="O33" s="43">
        <v>2700</v>
      </c>
      <c r="P33" s="43">
        <v>2700</v>
      </c>
      <c r="Q33" s="43">
        <v>2700</v>
      </c>
      <c r="R33" s="43">
        <v>2700</v>
      </c>
      <c r="S33" s="42">
        <v>2940</v>
      </c>
      <c r="T33" s="43">
        <v>2940</v>
      </c>
      <c r="U33" s="43">
        <v>2940</v>
      </c>
      <c r="V33" s="43">
        <v>2940</v>
      </c>
      <c r="W33" s="43">
        <v>2940</v>
      </c>
      <c r="X33" s="43">
        <v>2940</v>
      </c>
      <c r="Y33" s="43">
        <v>2940</v>
      </c>
      <c r="Z33" s="43">
        <v>2940</v>
      </c>
      <c r="AA33" s="43">
        <v>2940</v>
      </c>
    </row>
    <row r="34" spans="1:27" ht="25.5" x14ac:dyDescent="0.2">
      <c r="A34" s="44" t="s">
        <v>19</v>
      </c>
      <c r="B34" s="43">
        <v>2635</v>
      </c>
      <c r="C34" s="43">
        <v>2635</v>
      </c>
      <c r="D34" s="43">
        <v>2635</v>
      </c>
      <c r="E34" s="43">
        <v>2635</v>
      </c>
      <c r="F34" s="43">
        <v>2635</v>
      </c>
      <c r="G34" s="43">
        <v>2635</v>
      </c>
      <c r="H34" s="43">
        <v>2635</v>
      </c>
      <c r="I34" s="43">
        <v>2635</v>
      </c>
      <c r="J34" s="43">
        <v>2635</v>
      </c>
      <c r="K34" s="42">
        <v>2735</v>
      </c>
      <c r="L34" s="42">
        <v>2743</v>
      </c>
      <c r="M34" s="43">
        <v>2743</v>
      </c>
      <c r="N34" s="43">
        <v>2743</v>
      </c>
      <c r="O34" s="43">
        <v>2743</v>
      </c>
      <c r="P34" s="42">
        <v>2800</v>
      </c>
      <c r="Q34" s="43">
        <v>2800</v>
      </c>
      <c r="R34" s="43">
        <v>2800</v>
      </c>
      <c r="S34" s="43">
        <v>2800</v>
      </c>
      <c r="T34" s="43">
        <v>2800</v>
      </c>
      <c r="U34" s="43">
        <v>2800</v>
      </c>
      <c r="V34" s="43">
        <v>2800</v>
      </c>
      <c r="W34" s="43">
        <v>2800</v>
      </c>
      <c r="X34" s="43">
        <v>2800</v>
      </c>
      <c r="Y34" s="43">
        <v>2800</v>
      </c>
      <c r="Z34" s="42">
        <v>3090</v>
      </c>
      <c r="AA34" s="43">
        <v>3090</v>
      </c>
    </row>
    <row r="35" spans="1:27" ht="25.5" x14ac:dyDescent="0.2">
      <c r="A35" s="44" t="s">
        <v>20</v>
      </c>
      <c r="B35" s="43">
        <v>2450</v>
      </c>
      <c r="C35" s="43">
        <v>2450</v>
      </c>
      <c r="D35" s="43">
        <v>2450</v>
      </c>
      <c r="E35" s="43">
        <v>2450</v>
      </c>
      <c r="F35" s="43">
        <v>2450</v>
      </c>
      <c r="G35" s="43">
        <v>2450</v>
      </c>
      <c r="H35" s="43">
        <v>2450</v>
      </c>
      <c r="I35" s="43">
        <v>2450</v>
      </c>
      <c r="J35" s="43">
        <v>2450</v>
      </c>
      <c r="K35" s="43">
        <v>2450</v>
      </c>
      <c r="L35" s="43">
        <v>2450</v>
      </c>
      <c r="M35" s="43">
        <v>2450</v>
      </c>
      <c r="N35" s="43">
        <v>2450</v>
      </c>
      <c r="O35" s="43">
        <v>2450</v>
      </c>
      <c r="P35" s="43">
        <v>2450</v>
      </c>
      <c r="Q35" s="43">
        <v>2450</v>
      </c>
      <c r="R35" s="43">
        <v>2450</v>
      </c>
      <c r="S35" s="43">
        <v>2450</v>
      </c>
      <c r="T35" s="42">
        <v>2700</v>
      </c>
      <c r="U35" s="43">
        <v>2700</v>
      </c>
      <c r="V35" s="43">
        <v>2700</v>
      </c>
      <c r="W35" s="43">
        <v>2700</v>
      </c>
      <c r="X35" s="43">
        <v>2700</v>
      </c>
      <c r="Y35" s="43">
        <v>2700</v>
      </c>
      <c r="Z35" s="42">
        <v>3200</v>
      </c>
      <c r="AA35" s="43">
        <v>3200</v>
      </c>
    </row>
    <row r="36" spans="1:27" ht="26.25" thickBot="1" x14ac:dyDescent="0.25">
      <c r="A36" s="41" t="s">
        <v>21</v>
      </c>
      <c r="B36" s="39">
        <v>2200</v>
      </c>
      <c r="C36" s="39">
        <v>2200</v>
      </c>
      <c r="D36" s="39">
        <v>2200</v>
      </c>
      <c r="E36" s="39">
        <v>2200</v>
      </c>
      <c r="F36" s="39">
        <v>2200</v>
      </c>
      <c r="G36" s="39">
        <v>2200</v>
      </c>
      <c r="H36" s="39">
        <v>2200</v>
      </c>
      <c r="I36" s="39">
        <v>2200</v>
      </c>
      <c r="J36" s="39">
        <v>2200</v>
      </c>
      <c r="K36" s="39">
        <v>2200</v>
      </c>
      <c r="L36" s="39">
        <v>2200</v>
      </c>
      <c r="M36" s="39">
        <v>2200</v>
      </c>
      <c r="N36" s="39">
        <v>2200</v>
      </c>
      <c r="O36" s="39">
        <v>2200</v>
      </c>
      <c r="P36" s="39">
        <v>2200</v>
      </c>
      <c r="Q36" s="39">
        <v>2200</v>
      </c>
      <c r="R36" s="39">
        <v>2200</v>
      </c>
      <c r="S36" s="39">
        <v>2200</v>
      </c>
      <c r="T36" s="39">
        <v>2200</v>
      </c>
      <c r="U36" s="39">
        <v>2200</v>
      </c>
      <c r="V36" s="39">
        <v>2200</v>
      </c>
      <c r="W36" s="39">
        <v>2200</v>
      </c>
      <c r="X36" s="40">
        <v>2200</v>
      </c>
      <c r="Y36" s="39">
        <v>2200</v>
      </c>
      <c r="Z36" s="39">
        <v>2200</v>
      </c>
      <c r="AA36" s="39">
        <v>2200</v>
      </c>
    </row>
    <row r="37" spans="1:27" ht="25.5" customHeight="1" thickBot="1" x14ac:dyDescent="0.25">
      <c r="A37" s="38" t="s">
        <v>38</v>
      </c>
      <c r="B37" s="37">
        <f t="shared" ref="B37:AA37" si="0">AVERAGE(B18:B36)</f>
        <v>2513.1052631578946</v>
      </c>
      <c r="C37" s="36">
        <f t="shared" si="0"/>
        <v>2513.1052631578946</v>
      </c>
      <c r="D37" s="36">
        <f t="shared" si="0"/>
        <v>2551.5263157894738</v>
      </c>
      <c r="E37" s="36">
        <f t="shared" si="0"/>
        <v>2650.4736842105262</v>
      </c>
      <c r="F37" s="36">
        <f t="shared" si="0"/>
        <v>2687.3157894736842</v>
      </c>
      <c r="G37" s="36">
        <f t="shared" si="0"/>
        <v>2683.3684210526317</v>
      </c>
      <c r="H37" s="36">
        <f t="shared" si="0"/>
        <v>2678.8947368421054</v>
      </c>
      <c r="I37" s="36">
        <f t="shared" si="0"/>
        <v>2675.2105263157896</v>
      </c>
      <c r="J37" s="35">
        <f t="shared" si="0"/>
        <v>2692.0526315789475</v>
      </c>
      <c r="K37" s="36">
        <f t="shared" si="0"/>
        <v>2720.4736842105262</v>
      </c>
      <c r="L37" s="36">
        <f t="shared" si="0"/>
        <v>2720.8947368421054</v>
      </c>
      <c r="M37" s="36">
        <f t="shared" si="0"/>
        <v>2749.8421052631579</v>
      </c>
      <c r="N37" s="35">
        <f t="shared" si="0"/>
        <v>2749.8421052631579</v>
      </c>
      <c r="O37" s="35">
        <f t="shared" si="0"/>
        <v>2749.8421052631579</v>
      </c>
      <c r="P37" s="35">
        <f t="shared" si="0"/>
        <v>2773.8947368421054</v>
      </c>
      <c r="Q37" s="35">
        <f t="shared" si="0"/>
        <v>2818.6315789473683</v>
      </c>
      <c r="R37" s="35">
        <f t="shared" si="0"/>
        <v>2850.2105263157896</v>
      </c>
      <c r="S37" s="35">
        <f t="shared" si="0"/>
        <v>2904</v>
      </c>
      <c r="T37" s="35">
        <f t="shared" si="0"/>
        <v>2917.1578947368421</v>
      </c>
      <c r="U37" s="35">
        <f t="shared" si="0"/>
        <v>2917.1578947368421</v>
      </c>
      <c r="V37" s="34">
        <f t="shared" si="0"/>
        <v>2940.3157894736842</v>
      </c>
      <c r="W37" s="34">
        <f t="shared" si="0"/>
        <v>3006.8947368421054</v>
      </c>
      <c r="X37" s="34">
        <f t="shared" si="0"/>
        <v>3020.0526315789475</v>
      </c>
      <c r="Y37" s="34">
        <f t="shared" si="0"/>
        <v>3053.4736842105262</v>
      </c>
      <c r="Z37" s="34">
        <f t="shared" si="0"/>
        <v>3281.4210526315787</v>
      </c>
      <c r="AA37" s="34">
        <f t="shared" si="0"/>
        <v>3281.4210526315787</v>
      </c>
    </row>
    <row r="38" spans="1:27" x14ac:dyDescent="0.2">
      <c r="W38" s="29"/>
      <c r="X38" s="29"/>
      <c r="Y38" s="29"/>
      <c r="Z38" s="29"/>
      <c r="AA38" s="29"/>
    </row>
    <row r="39" spans="1:27" x14ac:dyDescent="0.2">
      <c r="B39" s="33"/>
      <c r="C39" s="32">
        <f t="shared" ref="C39:Z39" si="1">C37/B37-1</f>
        <v>0</v>
      </c>
      <c r="D39" s="32">
        <f t="shared" si="1"/>
        <v>1.5288278288550616E-2</v>
      </c>
      <c r="E39" s="32">
        <f t="shared" si="1"/>
        <v>3.8779677798634449E-2</v>
      </c>
      <c r="F39" s="32">
        <f t="shared" si="1"/>
        <v>1.3900196588494618E-2</v>
      </c>
      <c r="G39" s="32">
        <f t="shared" si="1"/>
        <v>-1.4688889324114829E-3</v>
      </c>
      <c r="H39" s="32">
        <f t="shared" si="1"/>
        <v>-1.6671897065745345E-3</v>
      </c>
      <c r="I39" s="32">
        <f t="shared" si="1"/>
        <v>-1.3752725986758696E-3</v>
      </c>
      <c r="J39" s="32">
        <f t="shared" si="1"/>
        <v>6.2956186429006245E-3</v>
      </c>
      <c r="K39" s="32">
        <f t="shared" si="1"/>
        <v>1.0557391151342133E-2</v>
      </c>
      <c r="L39" s="32">
        <f t="shared" si="1"/>
        <v>1.5477180831524606E-4</v>
      </c>
      <c r="M39" s="32">
        <f t="shared" si="1"/>
        <v>1.0638915217517475E-2</v>
      </c>
      <c r="N39" s="32">
        <f t="shared" si="1"/>
        <v>0</v>
      </c>
      <c r="O39" s="32">
        <f t="shared" si="1"/>
        <v>0</v>
      </c>
      <c r="P39" s="32">
        <f t="shared" si="1"/>
        <v>8.7469136983941986E-3</v>
      </c>
      <c r="Q39" s="32">
        <f t="shared" si="1"/>
        <v>1.6127808136004784E-2</v>
      </c>
      <c r="R39" s="32">
        <f t="shared" si="1"/>
        <v>1.1203644919147049E-2</v>
      </c>
      <c r="S39" s="32">
        <f t="shared" si="1"/>
        <v>1.8872105476972934E-2</v>
      </c>
      <c r="T39" s="32">
        <f t="shared" si="1"/>
        <v>4.5309554878931735E-3</v>
      </c>
      <c r="U39" s="32">
        <f t="shared" si="1"/>
        <v>0</v>
      </c>
      <c r="V39" s="32">
        <f t="shared" si="1"/>
        <v>7.9385126114097648E-3</v>
      </c>
      <c r="W39" s="32">
        <f t="shared" si="1"/>
        <v>2.2643468299144542E-2</v>
      </c>
      <c r="X39" s="32">
        <f t="shared" si="1"/>
        <v>4.3759080009102558E-3</v>
      </c>
      <c r="Y39" s="32">
        <f t="shared" si="1"/>
        <v>1.1066380857775115E-2</v>
      </c>
      <c r="Z39" s="32">
        <f t="shared" si="1"/>
        <v>7.4651820187534357E-2</v>
      </c>
      <c r="AA39" s="32">
        <f t="shared" ref="AA39" si="2">AA37/Z37-1</f>
        <v>0</v>
      </c>
    </row>
    <row r="41" spans="1:27" x14ac:dyDescent="0.2">
      <c r="J41" s="31"/>
      <c r="K41" s="30"/>
    </row>
  </sheetData>
  <sheetProtection formatCells="0" formatColumns="0" formatRows="0" insertColumns="0" insertRows="0" insertHyperlinks="0" deleteColumns="0" deleteRows="0" sort="0" autoFilter="0" pivotTables="0"/>
  <mergeCells count="1">
    <mergeCell ref="B16:AA1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3DEFA-B32E-4F41-A1E1-B7B6CB80F41E}">
  <sheetPr>
    <tabColor rgb="FFC92274"/>
    <pageSetUpPr fitToPage="1"/>
  </sheetPr>
  <dimension ref="A15:U41"/>
  <sheetViews>
    <sheetView showGridLines="0" tabSelected="1" topLeftCell="A9" zoomScale="85" zoomScaleNormal="85" zoomScalePageLayoutView="25" workbookViewId="0">
      <selection activeCell="X19" sqref="X19"/>
    </sheetView>
  </sheetViews>
  <sheetFormatPr baseColWidth="10" defaultColWidth="11.42578125" defaultRowHeight="11.25" x14ac:dyDescent="0.25"/>
  <cols>
    <col min="1" max="1" width="26.85546875" style="23" customWidth="1"/>
    <col min="2" max="21" width="10.28515625" style="23" customWidth="1"/>
    <col min="22" max="16384" width="11.42578125" style="23"/>
  </cols>
  <sheetData>
    <row r="15" spans="1:21" ht="12" thickBot="1" x14ac:dyDescent="0.3"/>
    <row r="16" spans="1:21" s="24" customFormat="1" ht="20.100000000000001" customHeight="1" thickBot="1" x14ac:dyDescent="0.3">
      <c r="A16" s="27"/>
      <c r="B16" s="61" t="s">
        <v>29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s="24" customFormat="1" ht="25.5" customHeight="1" thickBot="1" x14ac:dyDescent="0.3">
      <c r="A17" s="2" t="s">
        <v>1</v>
      </c>
      <c r="B17" s="4">
        <v>2000</v>
      </c>
      <c r="C17" s="5">
        <v>2001</v>
      </c>
      <c r="D17" s="5">
        <v>2002</v>
      </c>
      <c r="E17" s="5">
        <v>2003</v>
      </c>
      <c r="F17" s="5">
        <v>2004</v>
      </c>
      <c r="G17" s="5">
        <v>2005</v>
      </c>
      <c r="H17" s="5">
        <v>2006</v>
      </c>
      <c r="I17" s="5">
        <v>2007</v>
      </c>
      <c r="J17" s="5">
        <v>2008</v>
      </c>
      <c r="K17" s="5">
        <v>2009</v>
      </c>
      <c r="L17" s="5">
        <v>2010</v>
      </c>
      <c r="M17" s="5">
        <v>2011</v>
      </c>
      <c r="N17" s="5">
        <v>2012</v>
      </c>
      <c r="O17" s="5">
        <v>2013</v>
      </c>
      <c r="P17" s="5">
        <v>2014</v>
      </c>
      <c r="Q17" s="5">
        <v>2015</v>
      </c>
      <c r="R17" s="5">
        <v>2016</v>
      </c>
      <c r="S17" s="5">
        <v>2017</v>
      </c>
      <c r="T17" s="5">
        <v>2018</v>
      </c>
      <c r="U17" s="6" t="s">
        <v>2</v>
      </c>
    </row>
    <row r="18" spans="1:21" s="24" customFormat="1" ht="25.5" customHeight="1" x14ac:dyDescent="0.25">
      <c r="A18" s="7" t="s">
        <v>3</v>
      </c>
      <c r="B18" s="8">
        <f>16082620/40.3399</f>
        <v>398677.73593885952</v>
      </c>
      <c r="C18" s="9">
        <f>15760398/40.3399</f>
        <v>390690.06120491127</v>
      </c>
      <c r="D18" s="9">
        <v>369434.97</v>
      </c>
      <c r="E18" s="9">
        <v>362631.53</v>
      </c>
      <c r="F18" s="9">
        <v>447916.16</v>
      </c>
      <c r="G18" s="9">
        <v>472500.2</v>
      </c>
      <c r="H18" s="9">
        <v>960076.89</v>
      </c>
      <c r="I18" s="9">
        <v>669345.51</v>
      </c>
      <c r="J18" s="9">
        <v>559426.15</v>
      </c>
      <c r="K18" s="9">
        <v>673461.6</v>
      </c>
      <c r="L18" s="9">
        <v>680541.94</v>
      </c>
      <c r="M18" s="9">
        <v>679498.5</v>
      </c>
      <c r="N18" s="9">
        <v>207174.72</v>
      </c>
      <c r="O18" s="9">
        <v>2101916.5699999998</v>
      </c>
      <c r="P18" s="9">
        <v>542468.31000000006</v>
      </c>
      <c r="Q18" s="9">
        <v>605335.51</v>
      </c>
      <c r="R18" s="9">
        <v>667541.46</v>
      </c>
      <c r="S18" s="9">
        <v>695500.86</v>
      </c>
      <c r="T18" s="9">
        <v>827765.84</v>
      </c>
      <c r="U18" s="10">
        <v>908000</v>
      </c>
    </row>
    <row r="19" spans="1:21" s="24" customFormat="1" ht="25.5" customHeight="1" x14ac:dyDescent="0.25">
      <c r="A19" s="11" t="s">
        <v>4</v>
      </c>
      <c r="B19" s="12">
        <f>4140986/40.3399</f>
        <v>102652.36155766375</v>
      </c>
      <c r="C19" s="13">
        <f>4571192/40.3399</f>
        <v>113316.88972952338</v>
      </c>
      <c r="D19" s="13">
        <v>125006.13</v>
      </c>
      <c r="E19" s="13">
        <v>141291.01999999999</v>
      </c>
      <c r="F19" s="13">
        <v>120118.34</v>
      </c>
      <c r="G19" s="13">
        <v>138893.82</v>
      </c>
      <c r="H19" s="13">
        <v>148462.12</v>
      </c>
      <c r="I19" s="13">
        <v>263682.78999999998</v>
      </c>
      <c r="J19" s="13">
        <v>243556.97</v>
      </c>
      <c r="K19" s="13">
        <v>189898.26</v>
      </c>
      <c r="L19" s="13">
        <v>202124.17</v>
      </c>
      <c r="M19" s="13">
        <v>203582.88</v>
      </c>
      <c r="N19" s="13">
        <v>228397.16</v>
      </c>
      <c r="O19" s="13">
        <v>231761.16</v>
      </c>
      <c r="P19" s="13">
        <v>242387.86</v>
      </c>
      <c r="Q19" s="13">
        <v>232418.83</v>
      </c>
      <c r="R19" s="13">
        <v>263170.3</v>
      </c>
      <c r="S19" s="13">
        <v>266416.03000000003</v>
      </c>
      <c r="T19" s="13">
        <v>269244.27</v>
      </c>
      <c r="U19" s="14">
        <v>300000</v>
      </c>
    </row>
    <row r="20" spans="1:21" s="24" customFormat="1" ht="25.5" customHeight="1" x14ac:dyDescent="0.25">
      <c r="A20" s="11" t="s">
        <v>5</v>
      </c>
      <c r="B20" s="12">
        <v>103016.86419649032</v>
      </c>
      <c r="C20" s="13">
        <v>83768.427784897824</v>
      </c>
      <c r="D20" s="13">
        <v>106801.31</v>
      </c>
      <c r="E20" s="13">
        <v>96978.33</v>
      </c>
      <c r="F20" s="13">
        <v>98458.73</v>
      </c>
      <c r="G20" s="13">
        <v>133260.82</v>
      </c>
      <c r="H20" s="13">
        <v>140715.54999999999</v>
      </c>
      <c r="I20" s="13">
        <v>152259.09</v>
      </c>
      <c r="J20" s="13">
        <v>169986.62</v>
      </c>
      <c r="K20" s="13">
        <v>161194.62</v>
      </c>
      <c r="L20" s="13">
        <v>187393.71</v>
      </c>
      <c r="M20" s="13">
        <v>198532.25</v>
      </c>
      <c r="N20" s="13">
        <v>186383.25</v>
      </c>
      <c r="O20" s="13">
        <v>211570.25</v>
      </c>
      <c r="P20" s="13">
        <v>244374.9</v>
      </c>
      <c r="Q20" s="13">
        <v>277143.07</v>
      </c>
      <c r="R20" s="13">
        <v>289190.28999999998</v>
      </c>
      <c r="S20" s="13">
        <v>308119.06</v>
      </c>
      <c r="T20" s="13">
        <v>316989.83</v>
      </c>
      <c r="U20" s="14">
        <v>310000</v>
      </c>
    </row>
    <row r="21" spans="1:21" s="24" customFormat="1" ht="25.5" customHeight="1" x14ac:dyDescent="0.25">
      <c r="A21" s="11" t="s">
        <v>6</v>
      </c>
      <c r="B21" s="12">
        <f>(771283+25810895+47274187+1939460)/40.3399</f>
        <v>1878929.4222345618</v>
      </c>
      <c r="C21" s="13">
        <f>(1068416+30143437+47027499+2080236+191271)/40.3399</f>
        <v>1995812.0620031285</v>
      </c>
      <c r="D21" s="13">
        <f>1236260.88+706474.48+32578.8+9125</f>
        <v>1984439.16</v>
      </c>
      <c r="E21" s="13">
        <f>47878.48+544598.19+1375803.59</f>
        <v>1968280.26</v>
      </c>
      <c r="F21" s="13">
        <f>29204.16+577055.76+1531349.63+10000</f>
        <v>2147609.5499999998</v>
      </c>
      <c r="G21" s="13">
        <v>2669341.08</v>
      </c>
      <c r="H21" s="13">
        <f>24148.33+595268.35+2022740.03+10489.25</f>
        <v>2652645.96</v>
      </c>
      <c r="I21" s="13">
        <f>2885025-186096</f>
        <v>2698929</v>
      </c>
      <c r="J21" s="13">
        <v>2537629.42</v>
      </c>
      <c r="K21" s="13">
        <v>2457657.46</v>
      </c>
      <c r="L21" s="13">
        <v>3167462.62</v>
      </c>
      <c r="M21" s="13">
        <v>3308892.18</v>
      </c>
      <c r="N21" s="13">
        <v>3698585.16</v>
      </c>
      <c r="O21" s="13">
        <v>4775438.99</v>
      </c>
      <c r="P21" s="13">
        <v>4328031.66</v>
      </c>
      <c r="Q21" s="13">
        <v>4917724.4400000004</v>
      </c>
      <c r="R21" s="13">
        <v>4828857.88</v>
      </c>
      <c r="S21" s="13">
        <v>5074938.2300000004</v>
      </c>
      <c r="T21" s="13">
        <v>5062228.3099999996</v>
      </c>
      <c r="U21" s="14">
        <v>5347500</v>
      </c>
    </row>
    <row r="22" spans="1:21" s="24" customFormat="1" ht="25.5" customHeight="1" x14ac:dyDescent="0.25">
      <c r="A22" s="11" t="s">
        <v>7</v>
      </c>
      <c r="B22" s="12">
        <v>213590.26670864329</v>
      </c>
      <c r="C22" s="13">
        <v>239544.86748851632</v>
      </c>
      <c r="D22" s="13">
        <v>199598.9</v>
      </c>
      <c r="E22" s="13">
        <v>230195</v>
      </c>
      <c r="F22" s="13">
        <v>205386.78</v>
      </c>
      <c r="G22" s="13">
        <v>292280.12</v>
      </c>
      <c r="H22" s="13">
        <v>265581.55</v>
      </c>
      <c r="I22" s="13">
        <v>304162.31</v>
      </c>
      <c r="J22" s="13">
        <v>255538.61</v>
      </c>
      <c r="K22" s="13">
        <v>310908.67</v>
      </c>
      <c r="L22" s="13">
        <v>358857.74</v>
      </c>
      <c r="M22" s="13">
        <v>376283.84</v>
      </c>
      <c r="N22" s="13">
        <v>397470.19</v>
      </c>
      <c r="O22" s="13">
        <v>431345.82</v>
      </c>
      <c r="P22" s="13">
        <v>548856.03</v>
      </c>
      <c r="Q22" s="13">
        <v>491764.17</v>
      </c>
      <c r="R22" s="13">
        <v>556565.15</v>
      </c>
      <c r="S22" s="13">
        <v>565316.96</v>
      </c>
      <c r="T22" s="13">
        <v>545825.51</v>
      </c>
      <c r="U22" s="14">
        <v>590000</v>
      </c>
    </row>
    <row r="23" spans="1:21" s="24" customFormat="1" ht="25.5" customHeight="1" x14ac:dyDescent="0.25">
      <c r="A23" s="11" t="s">
        <v>8</v>
      </c>
      <c r="B23" s="12">
        <v>128632.91678958054</v>
      </c>
      <c r="C23" s="13">
        <v>120854.38982248344</v>
      </c>
      <c r="D23" s="13">
        <v>129034.77</v>
      </c>
      <c r="E23" s="13">
        <v>140877.79</v>
      </c>
      <c r="F23" s="13">
        <v>183203.21</v>
      </c>
      <c r="G23" s="13">
        <v>279023.33</v>
      </c>
      <c r="H23" s="13">
        <v>212011.78</v>
      </c>
      <c r="I23" s="13">
        <v>232396.29</v>
      </c>
      <c r="J23" s="13">
        <v>204759.87</v>
      </c>
      <c r="K23" s="13">
        <v>192269.19</v>
      </c>
      <c r="L23" s="13">
        <v>314490.86</v>
      </c>
      <c r="M23" s="13">
        <v>312751.27</v>
      </c>
      <c r="N23" s="13">
        <v>311869.03999999998</v>
      </c>
      <c r="O23" s="13">
        <v>352113.41</v>
      </c>
      <c r="P23" s="13">
        <v>438309.86</v>
      </c>
      <c r="Q23" s="13">
        <v>557894.53</v>
      </c>
      <c r="R23" s="13">
        <v>612728.84</v>
      </c>
      <c r="S23" s="13">
        <v>604928.77</v>
      </c>
      <c r="T23" s="13">
        <v>607741.38</v>
      </c>
      <c r="U23" s="14">
        <v>640172</v>
      </c>
    </row>
    <row r="24" spans="1:21" s="24" customFormat="1" ht="25.5" customHeight="1" x14ac:dyDescent="0.25">
      <c r="A24" s="11" t="s">
        <v>9</v>
      </c>
      <c r="B24" s="12">
        <v>264905.34185756533</v>
      </c>
      <c r="C24" s="13">
        <v>267186.40849382372</v>
      </c>
      <c r="D24" s="13">
        <v>320903.26</v>
      </c>
      <c r="E24" s="13">
        <v>320397.25</v>
      </c>
      <c r="F24" s="13">
        <v>293078.84999999998</v>
      </c>
      <c r="G24" s="13">
        <v>284298.03999999998</v>
      </c>
      <c r="H24" s="13">
        <v>321070.77</v>
      </c>
      <c r="I24" s="13">
        <v>372316.64</v>
      </c>
      <c r="J24" s="13">
        <v>459606.77</v>
      </c>
      <c r="K24" s="13">
        <v>435611.25</v>
      </c>
      <c r="L24" s="13">
        <v>522738.43</v>
      </c>
      <c r="M24" s="13">
        <v>554139</v>
      </c>
      <c r="N24" s="13">
        <v>529989.5</v>
      </c>
      <c r="O24" s="13">
        <v>543892.65</v>
      </c>
      <c r="P24" s="13">
        <v>556836.22</v>
      </c>
      <c r="Q24" s="13">
        <v>667757.30000000005</v>
      </c>
      <c r="R24" s="13">
        <v>703789.05</v>
      </c>
      <c r="S24" s="13">
        <v>774837.75</v>
      </c>
      <c r="T24" s="13">
        <v>915282.75</v>
      </c>
      <c r="U24" s="14">
        <v>845000</v>
      </c>
    </row>
    <row r="25" spans="1:21" s="24" customFormat="1" ht="25.5" customHeight="1" x14ac:dyDescent="0.25">
      <c r="A25" s="11" t="s">
        <v>10</v>
      </c>
      <c r="B25" s="12">
        <v>40075.954575990523</v>
      </c>
      <c r="C25" s="13">
        <v>47121.063760693505</v>
      </c>
      <c r="D25" s="13">
        <v>90740.99</v>
      </c>
      <c r="E25" s="13">
        <v>97228.5</v>
      </c>
      <c r="F25" s="13">
        <v>92513</v>
      </c>
      <c r="G25" s="13">
        <v>119601</v>
      </c>
      <c r="H25" s="13">
        <v>136027</v>
      </c>
      <c r="I25" s="13">
        <v>127422.75</v>
      </c>
      <c r="J25" s="13">
        <v>162538.5</v>
      </c>
      <c r="K25" s="13">
        <v>137229.99</v>
      </c>
      <c r="L25" s="13">
        <v>170636.61</v>
      </c>
      <c r="M25" s="13">
        <v>112782.79</v>
      </c>
      <c r="N25" s="13">
        <v>120951.5</v>
      </c>
      <c r="O25" s="13">
        <v>185104.9</v>
      </c>
      <c r="P25" s="13">
        <v>191182.65</v>
      </c>
      <c r="Q25" s="13">
        <v>306744.31</v>
      </c>
      <c r="R25" s="13">
        <v>321456.48</v>
      </c>
      <c r="S25" s="13">
        <v>310144.21000000002</v>
      </c>
      <c r="T25" s="13">
        <v>267865.55</v>
      </c>
      <c r="U25" s="14">
        <v>255000</v>
      </c>
    </row>
    <row r="26" spans="1:21" s="24" customFormat="1" ht="25.5" customHeight="1" x14ac:dyDescent="0.25">
      <c r="A26" s="11" t="s">
        <v>11</v>
      </c>
      <c r="B26" s="12">
        <v>606075.399294495</v>
      </c>
      <c r="C26" s="13">
        <v>752017.50624071946</v>
      </c>
      <c r="D26" s="13">
        <f>328463.97+133967.02+113665.41+194806</f>
        <v>770902.4</v>
      </c>
      <c r="E26" s="13">
        <f>360668.53+182954.91+106900+151282.47</f>
        <v>801805.91</v>
      </c>
      <c r="F26" s="13">
        <f>357588.55+213760.19+108186+114481</f>
        <v>794015.74</v>
      </c>
      <c r="G26" s="13">
        <f>243284.85+185044.68+128674+187641.01</f>
        <v>744644.54</v>
      </c>
      <c r="H26" s="13">
        <f>236489.34+200166.61+141456.25+232056.73</f>
        <v>810168.92999999993</v>
      </c>
      <c r="I26" s="13">
        <f>266326.72+424156.19+147485.5</f>
        <v>837968.40999999992</v>
      </c>
      <c r="J26" s="13">
        <v>1006409.7</v>
      </c>
      <c r="K26" s="13">
        <v>1318780.8799999999</v>
      </c>
      <c r="L26" s="13">
        <f>241533.05+141832.88+814293.59+195171.5</f>
        <v>1392831.02</v>
      </c>
      <c r="M26" s="15">
        <v>1938470.23</v>
      </c>
      <c r="N26" s="15">
        <v>1794666.97</v>
      </c>
      <c r="O26" s="15">
        <v>2028495.81</v>
      </c>
      <c r="P26" s="15">
        <v>2130536.09</v>
      </c>
      <c r="Q26" s="15">
        <v>2421233.81</v>
      </c>
      <c r="R26" s="15">
        <v>2653411.11</v>
      </c>
      <c r="S26" s="15">
        <v>2943533.67</v>
      </c>
      <c r="T26" s="15">
        <v>2851939.08</v>
      </c>
      <c r="U26" s="16">
        <v>2539500</v>
      </c>
    </row>
    <row r="27" spans="1:21" s="24" customFormat="1" ht="25.5" customHeight="1" x14ac:dyDescent="0.25">
      <c r="A27" s="11" t="s">
        <v>12</v>
      </c>
      <c r="B27" s="12">
        <v>188783.26421235551</v>
      </c>
      <c r="C27" s="13">
        <v>174644.68181626627</v>
      </c>
      <c r="D27" s="13">
        <v>220549.2</v>
      </c>
      <c r="E27" s="13">
        <v>224212.02</v>
      </c>
      <c r="F27" s="13">
        <v>220241.29</v>
      </c>
      <c r="G27" s="13">
        <v>272869.18</v>
      </c>
      <c r="H27" s="13">
        <v>289756</v>
      </c>
      <c r="I27" s="13">
        <v>275079.65000000002</v>
      </c>
      <c r="J27" s="13">
        <v>266102.03000000003</v>
      </c>
      <c r="K27" s="13">
        <v>328007.59000000003</v>
      </c>
      <c r="L27" s="13">
        <v>411257.83</v>
      </c>
      <c r="M27" s="13">
        <v>445801.61</v>
      </c>
      <c r="N27" s="13">
        <v>455339</v>
      </c>
      <c r="O27" s="13">
        <v>462447.02</v>
      </c>
      <c r="P27" s="13">
        <v>430804.49</v>
      </c>
      <c r="Q27" s="13">
        <v>504511.97</v>
      </c>
      <c r="R27" s="13">
        <v>544291.56000000006</v>
      </c>
      <c r="S27" s="13">
        <v>577294.87</v>
      </c>
      <c r="T27" s="13">
        <v>564762.86</v>
      </c>
      <c r="U27" s="14">
        <v>592000</v>
      </c>
    </row>
    <row r="28" spans="1:21" s="24" customFormat="1" ht="25.5" customHeight="1" x14ac:dyDescent="0.25">
      <c r="A28" s="11" t="s">
        <v>13</v>
      </c>
      <c r="B28" s="12">
        <v>112462.49990703992</v>
      </c>
      <c r="C28" s="13">
        <v>114299.8619233067</v>
      </c>
      <c r="D28" s="13">
        <v>115530.11</v>
      </c>
      <c r="E28" s="13">
        <v>118701.63</v>
      </c>
      <c r="F28" s="13">
        <v>117170.19</v>
      </c>
      <c r="G28" s="13">
        <v>143827.49</v>
      </c>
      <c r="H28" s="13"/>
      <c r="I28" s="13"/>
      <c r="J28" s="13"/>
      <c r="K28" s="13"/>
      <c r="L28" s="13"/>
      <c r="M28" s="15"/>
      <c r="N28" s="15"/>
      <c r="O28" s="15"/>
      <c r="P28" s="15"/>
      <c r="Q28" s="15"/>
      <c r="R28" s="15"/>
      <c r="S28" s="15"/>
      <c r="T28" s="15"/>
      <c r="U28" s="16"/>
    </row>
    <row r="29" spans="1:21" s="24" customFormat="1" ht="25.5" customHeight="1" x14ac:dyDescent="0.25">
      <c r="A29" s="11" t="s">
        <v>14</v>
      </c>
      <c r="B29" s="12">
        <v>529147.56853636226</v>
      </c>
      <c r="C29" s="13">
        <v>503271.62437189976</v>
      </c>
      <c r="D29" s="13">
        <v>523187.92</v>
      </c>
      <c r="E29" s="13">
        <v>559056.53</v>
      </c>
      <c r="F29" s="13">
        <v>548505.04</v>
      </c>
      <c r="G29" s="13">
        <v>630014.75</v>
      </c>
      <c r="H29" s="13">
        <v>740496.51</v>
      </c>
      <c r="I29" s="13">
        <v>701111.49</v>
      </c>
      <c r="J29" s="13">
        <v>757704.61</v>
      </c>
      <c r="K29" s="13">
        <v>820845.44</v>
      </c>
      <c r="L29" s="13">
        <v>986748.81</v>
      </c>
      <c r="M29" s="13">
        <v>1021149.43</v>
      </c>
      <c r="N29" s="13">
        <v>952076</v>
      </c>
      <c r="O29" s="13">
        <v>1017313.71</v>
      </c>
      <c r="P29" s="15">
        <v>1167593</v>
      </c>
      <c r="Q29" s="15">
        <v>1323890.8799999999</v>
      </c>
      <c r="R29" s="15">
        <v>1343792.83</v>
      </c>
      <c r="S29" s="15">
        <v>1411782.88</v>
      </c>
      <c r="T29" s="15">
        <v>1166423.83</v>
      </c>
      <c r="U29" s="16">
        <v>1350000</v>
      </c>
    </row>
    <row r="30" spans="1:21" s="24" customFormat="1" ht="25.5" customHeight="1" x14ac:dyDescent="0.25">
      <c r="A30" s="11" t="s">
        <v>15</v>
      </c>
      <c r="B30" s="12">
        <v>456413.62521969562</v>
      </c>
      <c r="C30" s="13">
        <v>449963.63401991577</v>
      </c>
      <c r="D30" s="13">
        <v>455735.55</v>
      </c>
      <c r="E30" s="13">
        <v>467255.51</v>
      </c>
      <c r="F30" s="13">
        <v>482102.89</v>
      </c>
      <c r="G30" s="13">
        <v>510380.33</v>
      </c>
      <c r="H30" s="13">
        <v>510301.54</v>
      </c>
      <c r="I30" s="13">
        <v>659725.71</v>
      </c>
      <c r="J30" s="13">
        <v>613558.55000000005</v>
      </c>
      <c r="K30" s="13">
        <v>781829.46</v>
      </c>
      <c r="L30" s="13">
        <v>662726.27</v>
      </c>
      <c r="M30" s="13">
        <v>671402.12</v>
      </c>
      <c r="N30" s="13">
        <v>665369.96</v>
      </c>
      <c r="O30" s="13">
        <v>637987.25</v>
      </c>
      <c r="P30" s="13">
        <v>829794.46</v>
      </c>
      <c r="Q30" s="13">
        <v>947152.11</v>
      </c>
      <c r="R30" s="15">
        <v>928655.64</v>
      </c>
      <c r="S30" s="15">
        <v>905508.59</v>
      </c>
      <c r="T30" s="15">
        <v>854144.09</v>
      </c>
      <c r="U30" s="16">
        <v>792000</v>
      </c>
    </row>
    <row r="31" spans="1:21" s="24" customFormat="1" ht="25.5" customHeight="1" x14ac:dyDescent="0.25">
      <c r="A31" s="11" t="s">
        <v>16</v>
      </c>
      <c r="B31" s="12">
        <v>157130.53329333983</v>
      </c>
      <c r="C31" s="13">
        <v>183640.7626196396</v>
      </c>
      <c r="D31" s="13">
        <v>238016.16</v>
      </c>
      <c r="E31" s="13">
        <v>177214.75</v>
      </c>
      <c r="F31" s="13">
        <v>159906.59</v>
      </c>
      <c r="G31" s="13">
        <v>289729</v>
      </c>
      <c r="H31" s="13">
        <v>267129.25</v>
      </c>
      <c r="I31" s="13">
        <v>229102.75</v>
      </c>
      <c r="J31" s="13">
        <v>286074</v>
      </c>
      <c r="K31" s="13">
        <v>299605.63</v>
      </c>
      <c r="L31" s="13">
        <v>575946.89</v>
      </c>
      <c r="M31" s="13">
        <v>543734.25</v>
      </c>
      <c r="N31" s="13">
        <v>607725.65</v>
      </c>
      <c r="O31" s="13">
        <v>759984</v>
      </c>
      <c r="P31" s="13">
        <v>618015.38</v>
      </c>
      <c r="Q31" s="13">
        <v>631548.73</v>
      </c>
      <c r="R31" s="13">
        <v>696037.4</v>
      </c>
      <c r="S31" s="15">
        <v>601388.81000000006</v>
      </c>
      <c r="T31" s="15">
        <v>564496.25</v>
      </c>
      <c r="U31" s="16">
        <v>550000</v>
      </c>
    </row>
    <row r="32" spans="1:21" s="24" customFormat="1" ht="25.5" customHeight="1" x14ac:dyDescent="0.25">
      <c r="A32" s="11" t="s">
        <v>17</v>
      </c>
      <c r="B32" s="12">
        <f>(525000+1806080+3711944+4811000+24716680)/40.3399</f>
        <v>881774.71932255663</v>
      </c>
      <c r="C32" s="13">
        <f>(287840+2952339+3485086+2257600+22365010)/40.3399</f>
        <v>777093.52279009123</v>
      </c>
      <c r="D32" s="13">
        <f>111608.99+3969+73674.29+54650.03+633798.25</f>
        <v>877700.56</v>
      </c>
      <c r="E32" s="13">
        <f>135096+77392.83+67671.1+626070.57</f>
        <v>906230.5</v>
      </c>
      <c r="F32" s="13">
        <f>12274.24+5777+48743+120695.47+46947.34+64973.53+550170.53</f>
        <v>849581.11</v>
      </c>
      <c r="G32" s="13">
        <f xml:space="preserve"> 127365.68+34864.79+80106.67+825548.38</f>
        <v>1067885.52</v>
      </c>
      <c r="H32" s="13">
        <f>703.08+139604.58+14873.58+60543.02+1055855.55</f>
        <v>1271579.81</v>
      </c>
      <c r="I32" s="13">
        <v>1198456.5900000001</v>
      </c>
      <c r="J32" s="13">
        <v>1045021.21</v>
      </c>
      <c r="K32" s="13">
        <f>185073.97+17447+130115.68+967761.18</f>
        <v>1300397.83</v>
      </c>
      <c r="L32" s="13">
        <f>220567.02+11100+1244117.07</f>
        <v>1475784.09</v>
      </c>
      <c r="M32" s="13">
        <v>1458824.63</v>
      </c>
      <c r="N32" s="13">
        <v>1372753.94</v>
      </c>
      <c r="O32" s="13">
        <v>2286272.98</v>
      </c>
      <c r="P32" s="13">
        <v>2416681.48</v>
      </c>
      <c r="Q32" s="13">
        <v>2879004.53</v>
      </c>
      <c r="R32" s="13">
        <v>2899492.59</v>
      </c>
      <c r="S32" s="13">
        <v>2804845.28</v>
      </c>
      <c r="T32" s="15">
        <v>2577192.59</v>
      </c>
      <c r="U32" s="16">
        <v>2575000</v>
      </c>
    </row>
    <row r="33" spans="1:21" s="24" customFormat="1" ht="25.5" customHeight="1" x14ac:dyDescent="0.25">
      <c r="A33" s="11" t="s">
        <v>18</v>
      </c>
      <c r="B33" s="12">
        <f>(4209313+15585707+109220+363000)/40.3399</f>
        <v>502411.75610251882</v>
      </c>
      <c r="C33" s="13">
        <f>(4003200+14179287+98300+7000)/40.3399</f>
        <v>453342.39797322254</v>
      </c>
      <c r="D33" s="13">
        <f>101761.87+361864.69+2500+2500</f>
        <v>468626.56</v>
      </c>
      <c r="E33" s="13">
        <f>99575+381225.25+5085+9445</f>
        <v>495330.25</v>
      </c>
      <c r="F33" s="13">
        <f>101275+5480+324005.89+8845</f>
        <v>439605.89</v>
      </c>
      <c r="G33" s="13">
        <f>118245+426399.27+8410</f>
        <v>553054.27</v>
      </c>
      <c r="H33" s="13">
        <f>1788.36+7025+432566.75+120640</f>
        <v>562020.11</v>
      </c>
      <c r="I33" s="13">
        <v>590762.5</v>
      </c>
      <c r="J33" s="13">
        <v>718310.26</v>
      </c>
      <c r="K33" s="13">
        <v>707003.46</v>
      </c>
      <c r="L33" s="13">
        <v>882763.45</v>
      </c>
      <c r="M33" s="13">
        <v>878746.41</v>
      </c>
      <c r="N33" s="13">
        <v>832729.17</v>
      </c>
      <c r="O33" s="13">
        <v>972312.95</v>
      </c>
      <c r="P33" s="13">
        <v>992661.3</v>
      </c>
      <c r="Q33" s="13">
        <v>1598403.57</v>
      </c>
      <c r="R33" s="13">
        <v>1576883.29</v>
      </c>
      <c r="S33" s="13">
        <v>1583725.85</v>
      </c>
      <c r="T33" s="13">
        <v>1471089.42</v>
      </c>
      <c r="U33" s="14">
        <v>1369800</v>
      </c>
    </row>
    <row r="34" spans="1:21" s="24" customFormat="1" ht="25.5" customHeight="1" x14ac:dyDescent="0.25">
      <c r="A34" s="11" t="s">
        <v>19</v>
      </c>
      <c r="B34" s="12">
        <v>63296.760775311785</v>
      </c>
      <c r="C34" s="13">
        <v>69663.162278538119</v>
      </c>
      <c r="D34" s="13">
        <v>84665.95</v>
      </c>
      <c r="E34" s="13">
        <v>82954.649999999994</v>
      </c>
      <c r="F34" s="13">
        <v>90213.65</v>
      </c>
      <c r="G34" s="13">
        <v>71118.649999999994</v>
      </c>
      <c r="H34" s="13">
        <v>81528.33</v>
      </c>
      <c r="I34" s="13">
        <v>68938.789999999994</v>
      </c>
      <c r="J34" s="13">
        <v>75653.350000000006</v>
      </c>
      <c r="K34" s="13">
        <v>158945.29999999999</v>
      </c>
      <c r="L34" s="13">
        <v>265066.44</v>
      </c>
      <c r="M34" s="13">
        <v>298804.78999999998</v>
      </c>
      <c r="N34" s="13">
        <v>296462.94</v>
      </c>
      <c r="O34" s="13">
        <v>284160.31</v>
      </c>
      <c r="P34" s="13">
        <v>251623.06</v>
      </c>
      <c r="Q34" s="13">
        <v>319520.84000000003</v>
      </c>
      <c r="R34" s="13">
        <v>314975.89</v>
      </c>
      <c r="S34" s="13">
        <v>496916.67</v>
      </c>
      <c r="T34" s="13">
        <v>506363.28</v>
      </c>
      <c r="U34" s="14">
        <v>540000</v>
      </c>
    </row>
    <row r="35" spans="1:21" s="24" customFormat="1" ht="25.5" customHeight="1" x14ac:dyDescent="0.25">
      <c r="A35" s="11" t="s">
        <v>20</v>
      </c>
      <c r="B35" s="12">
        <v>186712.28733834243</v>
      </c>
      <c r="C35" s="13">
        <v>205442.05612805189</v>
      </c>
      <c r="D35" s="13">
        <v>194252.57</v>
      </c>
      <c r="E35" s="13">
        <v>211376.25</v>
      </c>
      <c r="F35" s="13">
        <v>207164.39</v>
      </c>
      <c r="G35" s="13">
        <v>260877.57</v>
      </c>
      <c r="H35" s="13">
        <v>276275</v>
      </c>
      <c r="I35" s="13">
        <v>239407.82</v>
      </c>
      <c r="J35" s="13">
        <v>263511.17</v>
      </c>
      <c r="K35" s="13">
        <v>241645.14</v>
      </c>
      <c r="L35" s="13">
        <v>318851.17</v>
      </c>
      <c r="M35" s="13">
        <v>297908.05</v>
      </c>
      <c r="N35" s="13">
        <v>302268.84999999998</v>
      </c>
      <c r="O35" s="13">
        <v>396270.18</v>
      </c>
      <c r="P35" s="13">
        <v>581919.9</v>
      </c>
      <c r="Q35" s="13">
        <v>785245.79</v>
      </c>
      <c r="R35" s="13">
        <v>877753.53</v>
      </c>
      <c r="S35" s="13">
        <v>862368.07</v>
      </c>
      <c r="T35" s="13">
        <v>770613.07</v>
      </c>
      <c r="U35" s="14">
        <v>498417</v>
      </c>
    </row>
    <row r="36" spans="1:21" s="24" customFormat="1" ht="25.5" customHeight="1" thickBot="1" x14ac:dyDescent="0.3">
      <c r="A36" s="17" t="s">
        <v>21</v>
      </c>
      <c r="B36" s="18">
        <v>100155.18134650805</v>
      </c>
      <c r="C36" s="19">
        <v>95038.163208138838</v>
      </c>
      <c r="D36" s="19">
        <v>120237.68</v>
      </c>
      <c r="E36" s="19">
        <v>184391.47</v>
      </c>
      <c r="F36" s="19">
        <v>192018.82</v>
      </c>
      <c r="G36" s="19">
        <v>201073.02</v>
      </c>
      <c r="H36" s="19">
        <v>201785.1</v>
      </c>
      <c r="I36" s="19">
        <v>208115.5</v>
      </c>
      <c r="J36" s="19">
        <v>279990.39</v>
      </c>
      <c r="K36" s="19">
        <v>289377.98</v>
      </c>
      <c r="L36" s="19">
        <v>324896.18</v>
      </c>
      <c r="M36" s="19">
        <v>345977</v>
      </c>
      <c r="N36" s="19">
        <v>353611.75</v>
      </c>
      <c r="O36" s="19">
        <v>368312</v>
      </c>
      <c r="P36" s="19">
        <v>377495.2</v>
      </c>
      <c r="Q36" s="19">
        <v>406955.9</v>
      </c>
      <c r="R36" s="19">
        <v>445055</v>
      </c>
      <c r="S36" s="19">
        <v>450699</v>
      </c>
      <c r="T36" s="19">
        <v>441526</v>
      </c>
      <c r="U36" s="20">
        <v>457000</v>
      </c>
    </row>
    <row r="37" spans="1:21" s="24" customFormat="1" ht="25.5" customHeight="1" thickBot="1" x14ac:dyDescent="0.3">
      <c r="A37" s="3" t="s">
        <v>22</v>
      </c>
      <c r="B37" s="21">
        <f t="shared" ref="B37:U37" si="0">SUM(B18:B36)</f>
        <v>6914844.4592078803</v>
      </c>
      <c r="C37" s="21">
        <f t="shared" si="0"/>
        <v>7036711.5436577704</v>
      </c>
      <c r="D37" s="21">
        <f t="shared" si="0"/>
        <v>7395364.1500000004</v>
      </c>
      <c r="E37" s="21">
        <f t="shared" si="0"/>
        <v>7586409.1500000004</v>
      </c>
      <c r="F37" s="21">
        <f t="shared" si="0"/>
        <v>7688810.2199999997</v>
      </c>
      <c r="G37" s="21">
        <f t="shared" si="0"/>
        <v>9134672.7300000004</v>
      </c>
      <c r="H37" s="21">
        <f t="shared" si="0"/>
        <v>9847632.1999999974</v>
      </c>
      <c r="I37" s="21">
        <f t="shared" si="0"/>
        <v>9829183.5899999999</v>
      </c>
      <c r="J37" s="21">
        <f t="shared" si="0"/>
        <v>9905378.1800000016</v>
      </c>
      <c r="K37" s="21">
        <f t="shared" si="0"/>
        <v>10804669.75</v>
      </c>
      <c r="L37" s="21">
        <f t="shared" si="0"/>
        <v>12901118.23</v>
      </c>
      <c r="M37" s="21">
        <f t="shared" si="0"/>
        <v>13647281.23</v>
      </c>
      <c r="N37" s="21">
        <f t="shared" si="0"/>
        <v>13313824.749999998</v>
      </c>
      <c r="O37" s="21">
        <f t="shared" si="0"/>
        <v>18046699.960000001</v>
      </c>
      <c r="P37" s="21">
        <f t="shared" si="0"/>
        <v>16889571.850000005</v>
      </c>
      <c r="Q37" s="21">
        <f t="shared" si="0"/>
        <v>19874250.289999995</v>
      </c>
      <c r="R37" s="21">
        <f t="shared" si="0"/>
        <v>20523648.289999999</v>
      </c>
      <c r="S37" s="21">
        <f t="shared" si="0"/>
        <v>21238265.560000002</v>
      </c>
      <c r="T37" s="21">
        <f t="shared" si="0"/>
        <v>20581493.910000004</v>
      </c>
      <c r="U37" s="21">
        <f t="shared" si="0"/>
        <v>20459389</v>
      </c>
    </row>
    <row r="39" spans="1:21" x14ac:dyDescent="0.25">
      <c r="A39" s="22" t="s">
        <v>23</v>
      </c>
    </row>
    <row r="40" spans="1:21" x14ac:dyDescent="0.25">
      <c r="A40" s="23" t="s">
        <v>24</v>
      </c>
    </row>
    <row r="41" spans="1:21" x14ac:dyDescent="0.25">
      <c r="A41" s="23" t="s">
        <v>25</v>
      </c>
    </row>
  </sheetData>
  <sheetProtection algorithmName="SHA-512" hashValue="IzwL8nfdhfwy9mnB4RgtkhW90RCk0EPHuujf6FBCXZT6GIQdIwdGmoHIziHqF+CJFSGC9ClrEvI8UBu/THJ+eg==" saltValue="3SFvgHk1tROyP5Nth8tFeQ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6:U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2274"/>
    <pageSetUpPr fitToPage="1"/>
  </sheetPr>
  <dimension ref="A15:U41"/>
  <sheetViews>
    <sheetView showGridLines="0" workbookViewId="0">
      <selection activeCell="B16" sqref="B16:U16"/>
    </sheetView>
  </sheetViews>
  <sheetFormatPr baseColWidth="10" defaultColWidth="53.7109375" defaultRowHeight="11.25" x14ac:dyDescent="0.2"/>
  <cols>
    <col min="1" max="1" width="26.85546875" style="1" customWidth="1"/>
    <col min="2" max="21" width="10.28515625" style="1" customWidth="1"/>
    <col min="22" max="255" width="53.7109375" style="1"/>
    <col min="256" max="256" width="27.7109375" style="1" bestFit="1" customWidth="1"/>
    <col min="257" max="268" width="12.28515625" style="1" bestFit="1" customWidth="1"/>
    <col min="269" max="511" width="53.7109375" style="1"/>
    <col min="512" max="512" width="27.7109375" style="1" bestFit="1" customWidth="1"/>
    <col min="513" max="524" width="12.28515625" style="1" bestFit="1" customWidth="1"/>
    <col min="525" max="767" width="53.7109375" style="1"/>
    <col min="768" max="768" width="27.7109375" style="1" bestFit="1" customWidth="1"/>
    <col min="769" max="780" width="12.28515625" style="1" bestFit="1" customWidth="1"/>
    <col min="781" max="1023" width="53.7109375" style="1"/>
    <col min="1024" max="1024" width="27.7109375" style="1" bestFit="1" customWidth="1"/>
    <col min="1025" max="1036" width="12.28515625" style="1" bestFit="1" customWidth="1"/>
    <col min="1037" max="1279" width="53.7109375" style="1"/>
    <col min="1280" max="1280" width="27.7109375" style="1" bestFit="1" customWidth="1"/>
    <col min="1281" max="1292" width="12.28515625" style="1" bestFit="1" customWidth="1"/>
    <col min="1293" max="1535" width="53.7109375" style="1"/>
    <col min="1536" max="1536" width="27.7109375" style="1" bestFit="1" customWidth="1"/>
    <col min="1537" max="1548" width="12.28515625" style="1" bestFit="1" customWidth="1"/>
    <col min="1549" max="1791" width="53.7109375" style="1"/>
    <col min="1792" max="1792" width="27.7109375" style="1" bestFit="1" customWidth="1"/>
    <col min="1793" max="1804" width="12.28515625" style="1" bestFit="1" customWidth="1"/>
    <col min="1805" max="2047" width="53.7109375" style="1"/>
    <col min="2048" max="2048" width="27.7109375" style="1" bestFit="1" customWidth="1"/>
    <col min="2049" max="2060" width="12.28515625" style="1" bestFit="1" customWidth="1"/>
    <col min="2061" max="2303" width="53.7109375" style="1"/>
    <col min="2304" max="2304" width="27.7109375" style="1" bestFit="1" customWidth="1"/>
    <col min="2305" max="2316" width="12.28515625" style="1" bestFit="1" customWidth="1"/>
    <col min="2317" max="2559" width="53.7109375" style="1"/>
    <col min="2560" max="2560" width="27.7109375" style="1" bestFit="1" customWidth="1"/>
    <col min="2561" max="2572" width="12.28515625" style="1" bestFit="1" customWidth="1"/>
    <col min="2573" max="2815" width="53.7109375" style="1"/>
    <col min="2816" max="2816" width="27.7109375" style="1" bestFit="1" customWidth="1"/>
    <col min="2817" max="2828" width="12.28515625" style="1" bestFit="1" customWidth="1"/>
    <col min="2829" max="3071" width="53.7109375" style="1"/>
    <col min="3072" max="3072" width="27.7109375" style="1" bestFit="1" customWidth="1"/>
    <col min="3073" max="3084" width="12.28515625" style="1" bestFit="1" customWidth="1"/>
    <col min="3085" max="3327" width="53.7109375" style="1"/>
    <col min="3328" max="3328" width="27.7109375" style="1" bestFit="1" customWidth="1"/>
    <col min="3329" max="3340" width="12.28515625" style="1" bestFit="1" customWidth="1"/>
    <col min="3341" max="3583" width="53.7109375" style="1"/>
    <col min="3584" max="3584" width="27.7109375" style="1" bestFit="1" customWidth="1"/>
    <col min="3585" max="3596" width="12.28515625" style="1" bestFit="1" customWidth="1"/>
    <col min="3597" max="3839" width="53.7109375" style="1"/>
    <col min="3840" max="3840" width="27.7109375" style="1" bestFit="1" customWidth="1"/>
    <col min="3841" max="3852" width="12.28515625" style="1" bestFit="1" customWidth="1"/>
    <col min="3853" max="4095" width="53.7109375" style="1"/>
    <col min="4096" max="4096" width="27.7109375" style="1" bestFit="1" customWidth="1"/>
    <col min="4097" max="4108" width="12.28515625" style="1" bestFit="1" customWidth="1"/>
    <col min="4109" max="4351" width="53.7109375" style="1"/>
    <col min="4352" max="4352" width="27.7109375" style="1" bestFit="1" customWidth="1"/>
    <col min="4353" max="4364" width="12.28515625" style="1" bestFit="1" customWidth="1"/>
    <col min="4365" max="4607" width="53.7109375" style="1"/>
    <col min="4608" max="4608" width="27.7109375" style="1" bestFit="1" customWidth="1"/>
    <col min="4609" max="4620" width="12.28515625" style="1" bestFit="1" customWidth="1"/>
    <col min="4621" max="4863" width="53.7109375" style="1"/>
    <col min="4864" max="4864" width="27.7109375" style="1" bestFit="1" customWidth="1"/>
    <col min="4865" max="4876" width="12.28515625" style="1" bestFit="1" customWidth="1"/>
    <col min="4877" max="5119" width="53.7109375" style="1"/>
    <col min="5120" max="5120" width="27.7109375" style="1" bestFit="1" customWidth="1"/>
    <col min="5121" max="5132" width="12.28515625" style="1" bestFit="1" customWidth="1"/>
    <col min="5133" max="5375" width="53.7109375" style="1"/>
    <col min="5376" max="5376" width="27.7109375" style="1" bestFit="1" customWidth="1"/>
    <col min="5377" max="5388" width="12.28515625" style="1" bestFit="1" customWidth="1"/>
    <col min="5389" max="5631" width="53.7109375" style="1"/>
    <col min="5632" max="5632" width="27.7109375" style="1" bestFit="1" customWidth="1"/>
    <col min="5633" max="5644" width="12.28515625" style="1" bestFit="1" customWidth="1"/>
    <col min="5645" max="5887" width="53.7109375" style="1"/>
    <col min="5888" max="5888" width="27.7109375" style="1" bestFit="1" customWidth="1"/>
    <col min="5889" max="5900" width="12.28515625" style="1" bestFit="1" customWidth="1"/>
    <col min="5901" max="6143" width="53.7109375" style="1"/>
    <col min="6144" max="6144" width="27.7109375" style="1" bestFit="1" customWidth="1"/>
    <col min="6145" max="6156" width="12.28515625" style="1" bestFit="1" customWidth="1"/>
    <col min="6157" max="6399" width="53.7109375" style="1"/>
    <col min="6400" max="6400" width="27.7109375" style="1" bestFit="1" customWidth="1"/>
    <col min="6401" max="6412" width="12.28515625" style="1" bestFit="1" customWidth="1"/>
    <col min="6413" max="6655" width="53.7109375" style="1"/>
    <col min="6656" max="6656" width="27.7109375" style="1" bestFit="1" customWidth="1"/>
    <col min="6657" max="6668" width="12.28515625" style="1" bestFit="1" customWidth="1"/>
    <col min="6669" max="6911" width="53.7109375" style="1"/>
    <col min="6912" max="6912" width="27.7109375" style="1" bestFit="1" customWidth="1"/>
    <col min="6913" max="6924" width="12.28515625" style="1" bestFit="1" customWidth="1"/>
    <col min="6925" max="7167" width="53.7109375" style="1"/>
    <col min="7168" max="7168" width="27.7109375" style="1" bestFit="1" customWidth="1"/>
    <col min="7169" max="7180" width="12.28515625" style="1" bestFit="1" customWidth="1"/>
    <col min="7181" max="7423" width="53.7109375" style="1"/>
    <col min="7424" max="7424" width="27.7109375" style="1" bestFit="1" customWidth="1"/>
    <col min="7425" max="7436" width="12.28515625" style="1" bestFit="1" customWidth="1"/>
    <col min="7437" max="7679" width="53.7109375" style="1"/>
    <col min="7680" max="7680" width="27.7109375" style="1" bestFit="1" customWidth="1"/>
    <col min="7681" max="7692" width="12.28515625" style="1" bestFit="1" customWidth="1"/>
    <col min="7693" max="7935" width="53.7109375" style="1"/>
    <col min="7936" max="7936" width="27.7109375" style="1" bestFit="1" customWidth="1"/>
    <col min="7937" max="7948" width="12.28515625" style="1" bestFit="1" customWidth="1"/>
    <col min="7949" max="8191" width="53.7109375" style="1"/>
    <col min="8192" max="8192" width="27.7109375" style="1" bestFit="1" customWidth="1"/>
    <col min="8193" max="8204" width="12.28515625" style="1" bestFit="1" customWidth="1"/>
    <col min="8205" max="8447" width="53.7109375" style="1"/>
    <col min="8448" max="8448" width="27.7109375" style="1" bestFit="1" customWidth="1"/>
    <col min="8449" max="8460" width="12.28515625" style="1" bestFit="1" customWidth="1"/>
    <col min="8461" max="8703" width="53.7109375" style="1"/>
    <col min="8704" max="8704" width="27.7109375" style="1" bestFit="1" customWidth="1"/>
    <col min="8705" max="8716" width="12.28515625" style="1" bestFit="1" customWidth="1"/>
    <col min="8717" max="8959" width="53.7109375" style="1"/>
    <col min="8960" max="8960" width="27.7109375" style="1" bestFit="1" customWidth="1"/>
    <col min="8961" max="8972" width="12.28515625" style="1" bestFit="1" customWidth="1"/>
    <col min="8973" max="9215" width="53.7109375" style="1"/>
    <col min="9216" max="9216" width="27.7109375" style="1" bestFit="1" customWidth="1"/>
    <col min="9217" max="9228" width="12.28515625" style="1" bestFit="1" customWidth="1"/>
    <col min="9229" max="9471" width="53.7109375" style="1"/>
    <col min="9472" max="9472" width="27.7109375" style="1" bestFit="1" customWidth="1"/>
    <col min="9473" max="9484" width="12.28515625" style="1" bestFit="1" customWidth="1"/>
    <col min="9485" max="9727" width="53.7109375" style="1"/>
    <col min="9728" max="9728" width="27.7109375" style="1" bestFit="1" customWidth="1"/>
    <col min="9729" max="9740" width="12.28515625" style="1" bestFit="1" customWidth="1"/>
    <col min="9741" max="9983" width="53.7109375" style="1"/>
    <col min="9984" max="9984" width="27.7109375" style="1" bestFit="1" customWidth="1"/>
    <col min="9985" max="9996" width="12.28515625" style="1" bestFit="1" customWidth="1"/>
    <col min="9997" max="10239" width="53.7109375" style="1"/>
    <col min="10240" max="10240" width="27.7109375" style="1" bestFit="1" customWidth="1"/>
    <col min="10241" max="10252" width="12.28515625" style="1" bestFit="1" customWidth="1"/>
    <col min="10253" max="10495" width="53.7109375" style="1"/>
    <col min="10496" max="10496" width="27.7109375" style="1" bestFit="1" customWidth="1"/>
    <col min="10497" max="10508" width="12.28515625" style="1" bestFit="1" customWidth="1"/>
    <col min="10509" max="10751" width="53.7109375" style="1"/>
    <col min="10752" max="10752" width="27.7109375" style="1" bestFit="1" customWidth="1"/>
    <col min="10753" max="10764" width="12.28515625" style="1" bestFit="1" customWidth="1"/>
    <col min="10765" max="11007" width="53.7109375" style="1"/>
    <col min="11008" max="11008" width="27.7109375" style="1" bestFit="1" customWidth="1"/>
    <col min="11009" max="11020" width="12.28515625" style="1" bestFit="1" customWidth="1"/>
    <col min="11021" max="11263" width="53.7109375" style="1"/>
    <col min="11264" max="11264" width="27.7109375" style="1" bestFit="1" customWidth="1"/>
    <col min="11265" max="11276" width="12.28515625" style="1" bestFit="1" customWidth="1"/>
    <col min="11277" max="11519" width="53.7109375" style="1"/>
    <col min="11520" max="11520" width="27.7109375" style="1" bestFit="1" customWidth="1"/>
    <col min="11521" max="11532" width="12.28515625" style="1" bestFit="1" customWidth="1"/>
    <col min="11533" max="11775" width="53.7109375" style="1"/>
    <col min="11776" max="11776" width="27.7109375" style="1" bestFit="1" customWidth="1"/>
    <col min="11777" max="11788" width="12.28515625" style="1" bestFit="1" customWidth="1"/>
    <col min="11789" max="12031" width="53.7109375" style="1"/>
    <col min="12032" max="12032" width="27.7109375" style="1" bestFit="1" customWidth="1"/>
    <col min="12033" max="12044" width="12.28515625" style="1" bestFit="1" customWidth="1"/>
    <col min="12045" max="12287" width="53.7109375" style="1"/>
    <col min="12288" max="12288" width="27.7109375" style="1" bestFit="1" customWidth="1"/>
    <col min="12289" max="12300" width="12.28515625" style="1" bestFit="1" customWidth="1"/>
    <col min="12301" max="12543" width="53.7109375" style="1"/>
    <col min="12544" max="12544" width="27.7109375" style="1" bestFit="1" customWidth="1"/>
    <col min="12545" max="12556" width="12.28515625" style="1" bestFit="1" customWidth="1"/>
    <col min="12557" max="12799" width="53.7109375" style="1"/>
    <col min="12800" max="12800" width="27.7109375" style="1" bestFit="1" customWidth="1"/>
    <col min="12801" max="12812" width="12.28515625" style="1" bestFit="1" customWidth="1"/>
    <col min="12813" max="13055" width="53.7109375" style="1"/>
    <col min="13056" max="13056" width="27.7109375" style="1" bestFit="1" customWidth="1"/>
    <col min="13057" max="13068" width="12.28515625" style="1" bestFit="1" customWidth="1"/>
    <col min="13069" max="13311" width="53.7109375" style="1"/>
    <col min="13312" max="13312" width="27.7109375" style="1" bestFit="1" customWidth="1"/>
    <col min="13313" max="13324" width="12.28515625" style="1" bestFit="1" customWidth="1"/>
    <col min="13325" max="13567" width="53.7109375" style="1"/>
    <col min="13568" max="13568" width="27.7109375" style="1" bestFit="1" customWidth="1"/>
    <col min="13569" max="13580" width="12.28515625" style="1" bestFit="1" customWidth="1"/>
    <col min="13581" max="13823" width="53.7109375" style="1"/>
    <col min="13824" max="13824" width="27.7109375" style="1" bestFit="1" customWidth="1"/>
    <col min="13825" max="13836" width="12.28515625" style="1" bestFit="1" customWidth="1"/>
    <col min="13837" max="14079" width="53.7109375" style="1"/>
    <col min="14080" max="14080" width="27.7109375" style="1" bestFit="1" customWidth="1"/>
    <col min="14081" max="14092" width="12.28515625" style="1" bestFit="1" customWidth="1"/>
    <col min="14093" max="14335" width="53.7109375" style="1"/>
    <col min="14336" max="14336" width="27.7109375" style="1" bestFit="1" customWidth="1"/>
    <col min="14337" max="14348" width="12.28515625" style="1" bestFit="1" customWidth="1"/>
    <col min="14349" max="14591" width="53.7109375" style="1"/>
    <col min="14592" max="14592" width="27.7109375" style="1" bestFit="1" customWidth="1"/>
    <col min="14593" max="14604" width="12.28515625" style="1" bestFit="1" customWidth="1"/>
    <col min="14605" max="14847" width="53.7109375" style="1"/>
    <col min="14848" max="14848" width="27.7109375" style="1" bestFit="1" customWidth="1"/>
    <col min="14849" max="14860" width="12.28515625" style="1" bestFit="1" customWidth="1"/>
    <col min="14861" max="15103" width="53.7109375" style="1"/>
    <col min="15104" max="15104" width="27.7109375" style="1" bestFit="1" customWidth="1"/>
    <col min="15105" max="15116" width="12.28515625" style="1" bestFit="1" customWidth="1"/>
    <col min="15117" max="15359" width="53.7109375" style="1"/>
    <col min="15360" max="15360" width="27.7109375" style="1" bestFit="1" customWidth="1"/>
    <col min="15361" max="15372" width="12.28515625" style="1" bestFit="1" customWidth="1"/>
    <col min="15373" max="15615" width="53.7109375" style="1"/>
    <col min="15616" max="15616" width="27.7109375" style="1" bestFit="1" customWidth="1"/>
    <col min="15617" max="15628" width="12.28515625" style="1" bestFit="1" customWidth="1"/>
    <col min="15629" max="15871" width="53.7109375" style="1"/>
    <col min="15872" max="15872" width="27.7109375" style="1" bestFit="1" customWidth="1"/>
    <col min="15873" max="15884" width="12.28515625" style="1" bestFit="1" customWidth="1"/>
    <col min="15885" max="16127" width="53.7109375" style="1"/>
    <col min="16128" max="16128" width="27.7109375" style="1" bestFit="1" customWidth="1"/>
    <col min="16129" max="16140" width="12.28515625" style="1" bestFit="1" customWidth="1"/>
    <col min="16141" max="16384" width="53.7109375" style="1"/>
  </cols>
  <sheetData>
    <row r="15" spans="1:21" ht="12" thickBot="1" x14ac:dyDescent="0.25"/>
    <row r="16" spans="1:21" ht="20.100000000000001" customHeight="1" x14ac:dyDescent="0.2">
      <c r="A16" s="25"/>
      <c r="B16" s="61" t="s">
        <v>0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s="24" customFormat="1" ht="25.5" customHeight="1" thickBot="1" x14ac:dyDescent="0.3">
      <c r="A17" s="2" t="s">
        <v>1</v>
      </c>
      <c r="B17" s="4">
        <v>2000</v>
      </c>
      <c r="C17" s="5">
        <v>2001</v>
      </c>
      <c r="D17" s="5">
        <v>2002</v>
      </c>
      <c r="E17" s="5">
        <v>2003</v>
      </c>
      <c r="F17" s="5">
        <v>2004</v>
      </c>
      <c r="G17" s="5">
        <v>2005</v>
      </c>
      <c r="H17" s="5">
        <v>2006</v>
      </c>
      <c r="I17" s="5">
        <v>2007</v>
      </c>
      <c r="J17" s="5">
        <v>2008</v>
      </c>
      <c r="K17" s="5">
        <v>2009</v>
      </c>
      <c r="L17" s="5">
        <v>2010</v>
      </c>
      <c r="M17" s="5">
        <v>2011</v>
      </c>
      <c r="N17" s="5">
        <v>2012</v>
      </c>
      <c r="O17" s="5">
        <v>2013</v>
      </c>
      <c r="P17" s="5">
        <v>2014</v>
      </c>
      <c r="Q17" s="5">
        <v>2015</v>
      </c>
      <c r="R17" s="5">
        <v>2016</v>
      </c>
      <c r="S17" s="5">
        <v>2017</v>
      </c>
      <c r="T17" s="5">
        <v>2018</v>
      </c>
      <c r="U17" s="6" t="s">
        <v>2</v>
      </c>
    </row>
    <row r="18" spans="1:21" ht="25.5" customHeight="1" x14ac:dyDescent="0.2">
      <c r="A18" s="7" t="s">
        <v>3</v>
      </c>
      <c r="B18" s="8">
        <v>126798.0337085615</v>
      </c>
      <c r="C18" s="9">
        <v>143644.4810225112</v>
      </c>
      <c r="D18" s="9">
        <v>182947.76</v>
      </c>
      <c r="E18" s="9">
        <v>174281.7</v>
      </c>
      <c r="F18" s="9">
        <v>160865.07</v>
      </c>
      <c r="G18" s="9">
        <v>178331.98</v>
      </c>
      <c r="H18" s="9">
        <v>183981.52</v>
      </c>
      <c r="I18" s="9">
        <v>176192.4</v>
      </c>
      <c r="J18" s="9">
        <v>186534.5</v>
      </c>
      <c r="K18" s="9">
        <v>153327.01</v>
      </c>
      <c r="L18" s="9">
        <v>133180.37</v>
      </c>
      <c r="M18" s="9">
        <v>127868.48</v>
      </c>
      <c r="N18" s="9">
        <v>226384.37</v>
      </c>
      <c r="O18" s="9">
        <v>408693.37</v>
      </c>
      <c r="P18" s="9">
        <v>426069.42</v>
      </c>
      <c r="Q18" s="9">
        <v>403191.96</v>
      </c>
      <c r="R18" s="9">
        <v>378683.13</v>
      </c>
      <c r="S18" s="9">
        <v>374465.7</v>
      </c>
      <c r="T18" s="9">
        <v>333086.40000000002</v>
      </c>
      <c r="U18" s="10">
        <v>380000</v>
      </c>
    </row>
    <row r="19" spans="1:21" ht="25.5" customHeight="1" x14ac:dyDescent="0.2">
      <c r="A19" s="11" t="s">
        <v>4</v>
      </c>
      <c r="B19" s="12">
        <v>163779.7317296275</v>
      </c>
      <c r="C19" s="13">
        <v>146366.84771157094</v>
      </c>
      <c r="D19" s="13">
        <v>259739.38</v>
      </c>
      <c r="E19" s="13">
        <v>227436.94</v>
      </c>
      <c r="F19" s="13">
        <v>544562.19999999995</v>
      </c>
      <c r="G19" s="13">
        <v>515900.81</v>
      </c>
      <c r="H19" s="13">
        <v>806851.5</v>
      </c>
      <c r="I19" s="13">
        <v>1219930.6299999999</v>
      </c>
      <c r="J19" s="13">
        <v>1048925.3</v>
      </c>
      <c r="K19" s="13">
        <v>821058.26</v>
      </c>
      <c r="L19" s="13">
        <v>700448.25</v>
      </c>
      <c r="M19" s="13">
        <v>665387.75</v>
      </c>
      <c r="N19" s="13">
        <v>660877</v>
      </c>
      <c r="O19" s="13">
        <v>591922</v>
      </c>
      <c r="P19" s="13">
        <v>583923.57999999996</v>
      </c>
      <c r="Q19" s="13">
        <v>560920.14</v>
      </c>
      <c r="R19" s="13">
        <v>619026.19999999995</v>
      </c>
      <c r="S19" s="13">
        <v>588454.76</v>
      </c>
      <c r="T19" s="13">
        <v>563272.59</v>
      </c>
      <c r="U19" s="14">
        <v>600000</v>
      </c>
    </row>
    <row r="20" spans="1:21" ht="25.5" customHeight="1" x14ac:dyDescent="0.2">
      <c r="A20" s="11" t="s">
        <v>5</v>
      </c>
      <c r="B20" s="12">
        <v>33038.505301203026</v>
      </c>
      <c r="C20" s="13">
        <v>38000.342093064188</v>
      </c>
      <c r="D20" s="13">
        <v>57445</v>
      </c>
      <c r="E20" s="13">
        <v>77312.3</v>
      </c>
      <c r="F20" s="13">
        <v>81990.350000000006</v>
      </c>
      <c r="G20" s="13">
        <v>81472.95</v>
      </c>
      <c r="H20" s="13">
        <v>91000</v>
      </c>
      <c r="I20" s="13">
        <v>96197.5</v>
      </c>
      <c r="J20" s="13">
        <v>93362.5</v>
      </c>
      <c r="K20" s="13">
        <v>435660</v>
      </c>
      <c r="L20" s="13">
        <v>467940</v>
      </c>
      <c r="M20" s="13">
        <v>446300</v>
      </c>
      <c r="N20" s="13">
        <v>454090</v>
      </c>
      <c r="O20" s="13">
        <v>418349.6</v>
      </c>
      <c r="P20" s="13">
        <v>299493.24</v>
      </c>
      <c r="Q20" s="13">
        <v>329515.24</v>
      </c>
      <c r="R20" s="13">
        <v>313618.25</v>
      </c>
      <c r="S20" s="13">
        <v>237506.72</v>
      </c>
      <c r="T20" s="13">
        <v>103758.32</v>
      </c>
      <c r="U20" s="14">
        <v>300000</v>
      </c>
    </row>
    <row r="21" spans="1:21" ht="25.5" customHeight="1" x14ac:dyDescent="0.2">
      <c r="A21" s="11" t="s">
        <v>6</v>
      </c>
      <c r="B21" s="12"/>
      <c r="C21" s="13"/>
      <c r="D21" s="13">
        <v>121839.93</v>
      </c>
      <c r="E21" s="13">
        <v>836564.6</v>
      </c>
      <c r="F21" s="13">
        <v>784938.9</v>
      </c>
      <c r="G21" s="13">
        <v>737102.2</v>
      </c>
      <c r="H21" s="13">
        <v>793742.6</v>
      </c>
      <c r="I21" s="13">
        <v>1028667.5</v>
      </c>
      <c r="J21" s="13">
        <v>821392.9</v>
      </c>
      <c r="K21" s="13">
        <v>1508644.55</v>
      </c>
      <c r="L21" s="13">
        <v>1434431.65</v>
      </c>
      <c r="M21" s="13">
        <v>3332897.6</v>
      </c>
      <c r="N21" s="13">
        <v>1038560.01</v>
      </c>
      <c r="O21" s="13">
        <v>1752472.1</v>
      </c>
      <c r="P21" s="13">
        <v>779047.1</v>
      </c>
      <c r="Q21" s="13">
        <v>1803372.45</v>
      </c>
      <c r="R21" s="13">
        <v>1319478.3500000001</v>
      </c>
      <c r="S21" s="13">
        <v>1417633.55</v>
      </c>
      <c r="T21" s="13">
        <v>1186405.3999999999</v>
      </c>
      <c r="U21" s="14">
        <v>1165000</v>
      </c>
    </row>
    <row r="22" spans="1:21" ht="25.5" customHeight="1" x14ac:dyDescent="0.2">
      <c r="A22" s="11" t="s">
        <v>7</v>
      </c>
      <c r="B22" s="12">
        <v>87369.577019278673</v>
      </c>
      <c r="C22" s="13">
        <v>82384.165553211584</v>
      </c>
      <c r="D22" s="13">
        <v>49955.8</v>
      </c>
      <c r="E22" s="13">
        <v>42213.3</v>
      </c>
      <c r="F22" s="13">
        <v>63836.800000000003</v>
      </c>
      <c r="G22" s="13">
        <v>53678.95</v>
      </c>
      <c r="H22" s="13">
        <v>74265.42</v>
      </c>
      <c r="I22" s="13">
        <v>37934.68</v>
      </c>
      <c r="J22" s="13">
        <v>42958.32</v>
      </c>
      <c r="K22" s="13">
        <v>26518.720000000001</v>
      </c>
      <c r="L22" s="13">
        <v>40747.39</v>
      </c>
      <c r="M22" s="13">
        <v>2924.82</v>
      </c>
      <c r="N22" s="13">
        <v>31075.9</v>
      </c>
      <c r="O22" s="13">
        <v>23129.8</v>
      </c>
      <c r="P22" s="13">
        <v>24815.279999999999</v>
      </c>
      <c r="Q22" s="13">
        <v>20996.04</v>
      </c>
      <c r="R22" s="13">
        <v>16298.64</v>
      </c>
      <c r="S22" s="13">
        <v>15157.2</v>
      </c>
      <c r="T22" s="13">
        <v>13243</v>
      </c>
      <c r="U22" s="14">
        <v>46400</v>
      </c>
    </row>
    <row r="23" spans="1:21" ht="25.5" customHeight="1" x14ac:dyDescent="0.2">
      <c r="A23" s="11" t="s">
        <v>8</v>
      </c>
      <c r="B23" s="12">
        <v>34783.898819778929</v>
      </c>
      <c r="C23" s="13">
        <v>35215.48144640914</v>
      </c>
      <c r="D23" s="13">
        <v>34065.51</v>
      </c>
      <c r="E23" s="13">
        <v>35967.25</v>
      </c>
      <c r="F23" s="13">
        <v>42340.75</v>
      </c>
      <c r="G23" s="13">
        <v>44507.59</v>
      </c>
      <c r="H23" s="13">
        <v>50213.85</v>
      </c>
      <c r="I23" s="13">
        <v>215</v>
      </c>
      <c r="J23" s="13">
        <v>250</v>
      </c>
      <c r="K23" s="13">
        <v>135</v>
      </c>
      <c r="L23" s="13">
        <v>145</v>
      </c>
      <c r="M23" s="13">
        <v>52.5</v>
      </c>
      <c r="N23" s="13">
        <v>147.5</v>
      </c>
      <c r="O23" s="13">
        <v>70</v>
      </c>
      <c r="P23" s="13">
        <v>172.5</v>
      </c>
      <c r="Q23" s="13">
        <v>77.5</v>
      </c>
      <c r="R23" s="13">
        <v>77.5</v>
      </c>
      <c r="S23" s="13">
        <v>67.5</v>
      </c>
      <c r="T23" s="13">
        <v>12.5</v>
      </c>
      <c r="U23" s="14"/>
    </row>
    <row r="24" spans="1:21" ht="25.5" customHeight="1" x14ac:dyDescent="0.2">
      <c r="A24" s="11" t="s">
        <v>9</v>
      </c>
      <c r="B24" s="12">
        <v>31085.600113039447</v>
      </c>
      <c r="C24" s="13">
        <v>30590.06095701774</v>
      </c>
      <c r="D24" s="13">
        <v>61773.16</v>
      </c>
      <c r="E24" s="13">
        <v>55825</v>
      </c>
      <c r="F24" s="13">
        <v>55370</v>
      </c>
      <c r="G24" s="13">
        <v>56070</v>
      </c>
      <c r="H24" s="13">
        <v>61740</v>
      </c>
      <c r="I24" s="13">
        <v>49315</v>
      </c>
      <c r="J24" s="13">
        <v>107265</v>
      </c>
      <c r="K24" s="13">
        <v>108671</v>
      </c>
      <c r="L24" s="13">
        <v>103371</v>
      </c>
      <c r="M24" s="13">
        <v>100571</v>
      </c>
      <c r="N24" s="13">
        <v>100992.5</v>
      </c>
      <c r="O24" s="13">
        <v>97492.5</v>
      </c>
      <c r="P24" s="13">
        <v>200727.37</v>
      </c>
      <c r="Q24" s="13">
        <v>199237.5</v>
      </c>
      <c r="R24" s="13">
        <v>149437.5</v>
      </c>
      <c r="S24" s="13">
        <v>209362.5</v>
      </c>
      <c r="T24" s="13">
        <v>207916.35</v>
      </c>
      <c r="U24" s="14">
        <v>203000</v>
      </c>
    </row>
    <row r="25" spans="1:21" ht="25.5" customHeight="1" x14ac:dyDescent="0.2">
      <c r="A25" s="11" t="s">
        <v>10</v>
      </c>
      <c r="B25" s="12">
        <v>2899.9080315023093</v>
      </c>
      <c r="C25" s="13">
        <v>1529.1559969162045</v>
      </c>
      <c r="D25" s="13">
        <v>2662.69</v>
      </c>
      <c r="E25" s="13">
        <v>3454.4</v>
      </c>
      <c r="F25" s="13">
        <v>2753.6</v>
      </c>
      <c r="G25" s="13">
        <v>3560.4</v>
      </c>
      <c r="H25" s="13">
        <v>3086</v>
      </c>
      <c r="I25" s="13">
        <v>4673.2</v>
      </c>
      <c r="J25" s="13">
        <v>8186.8</v>
      </c>
      <c r="K25" s="13">
        <v>9080</v>
      </c>
      <c r="L25" s="13">
        <v>16600</v>
      </c>
      <c r="M25" s="13">
        <v>16231</v>
      </c>
      <c r="N25" s="13">
        <v>9464.4</v>
      </c>
      <c r="O25" s="13">
        <v>14555.52</v>
      </c>
      <c r="P25" s="13">
        <v>17369.28</v>
      </c>
      <c r="Q25" s="13">
        <v>28028.34</v>
      </c>
      <c r="R25" s="13">
        <v>17068.86</v>
      </c>
      <c r="S25" s="13">
        <v>22434.26</v>
      </c>
      <c r="T25" s="13">
        <v>25809.09</v>
      </c>
      <c r="U25" s="14">
        <v>30000</v>
      </c>
    </row>
    <row r="26" spans="1:21" ht="25.5" customHeight="1" x14ac:dyDescent="0.2">
      <c r="A26" s="11" t="s">
        <v>11</v>
      </c>
      <c r="B26" s="12"/>
      <c r="C26" s="13"/>
      <c r="D26" s="13"/>
      <c r="E26" s="13">
        <v>147578</v>
      </c>
      <c r="F26" s="13">
        <v>110484</v>
      </c>
      <c r="G26" s="13">
        <v>124468</v>
      </c>
      <c r="H26" s="13">
        <v>127976</v>
      </c>
      <c r="I26" s="13">
        <v>119176</v>
      </c>
      <c r="J26" s="13">
        <v>247406.94</v>
      </c>
      <c r="K26" s="13">
        <v>226967.08</v>
      </c>
      <c r="L26" s="13">
        <v>268452.68</v>
      </c>
      <c r="M26" s="15">
        <v>267268.3</v>
      </c>
      <c r="N26" s="15">
        <v>327758</v>
      </c>
      <c r="O26" s="15">
        <v>298084.5</v>
      </c>
      <c r="P26" s="15">
        <v>344019</v>
      </c>
      <c r="Q26" s="15">
        <v>297127.5</v>
      </c>
      <c r="R26" s="15">
        <v>252180</v>
      </c>
      <c r="S26" s="15">
        <v>257180</v>
      </c>
      <c r="T26" s="15">
        <v>386821.35</v>
      </c>
      <c r="U26" s="16">
        <v>482000</v>
      </c>
    </row>
    <row r="27" spans="1:21" ht="25.5" customHeight="1" x14ac:dyDescent="0.2">
      <c r="A27" s="11" t="s">
        <v>12</v>
      </c>
      <c r="B27" s="12">
        <v>33019.417499795491</v>
      </c>
      <c r="C27" s="13">
        <v>25433.875641734361</v>
      </c>
      <c r="D27" s="13">
        <v>108870.51</v>
      </c>
      <c r="E27" s="13">
        <v>375389.52</v>
      </c>
      <c r="F27" s="13">
        <v>221725.2</v>
      </c>
      <c r="G27" s="13">
        <v>232185.36</v>
      </c>
      <c r="H27" s="13">
        <v>468592.75</v>
      </c>
      <c r="I27" s="13">
        <v>383255.49</v>
      </c>
      <c r="J27" s="13">
        <v>524447.31000000006</v>
      </c>
      <c r="K27" s="13">
        <v>461874.56</v>
      </c>
      <c r="L27" s="13">
        <v>584894.77</v>
      </c>
      <c r="M27" s="13">
        <v>495387.7</v>
      </c>
      <c r="N27" s="13">
        <v>581358.72</v>
      </c>
      <c r="O27" s="13">
        <v>549632.66</v>
      </c>
      <c r="P27" s="13">
        <v>652332.68000000005</v>
      </c>
      <c r="Q27" s="13">
        <v>565457.93999999994</v>
      </c>
      <c r="R27" s="13">
        <v>572701.68000000005</v>
      </c>
      <c r="S27" s="13">
        <v>672639.53</v>
      </c>
      <c r="T27" s="13">
        <v>262878.95</v>
      </c>
      <c r="U27" s="14">
        <v>277000</v>
      </c>
    </row>
    <row r="28" spans="1:21" ht="25.5" customHeight="1" x14ac:dyDescent="0.2">
      <c r="A28" s="11" t="s">
        <v>13</v>
      </c>
      <c r="B28" s="12">
        <v>12097.303166343992</v>
      </c>
      <c r="C28" s="13">
        <v>9649.8503962577997</v>
      </c>
      <c r="D28" s="13">
        <v>15092.01</v>
      </c>
      <c r="E28" s="13">
        <v>12746.03</v>
      </c>
      <c r="F28" s="13">
        <v>11862.2</v>
      </c>
      <c r="G28" s="13">
        <v>12617</v>
      </c>
      <c r="H28" s="13">
        <v>13083</v>
      </c>
      <c r="I28" s="13">
        <v>18407.5</v>
      </c>
      <c r="J28" s="13">
        <v>17677</v>
      </c>
      <c r="K28" s="13">
        <v>16896</v>
      </c>
      <c r="L28" s="13">
        <v>1100</v>
      </c>
      <c r="M28" s="15">
        <v>110065</v>
      </c>
      <c r="N28" s="15">
        <v>110540</v>
      </c>
      <c r="O28" s="15">
        <v>107255</v>
      </c>
      <c r="P28" s="15">
        <v>170800</v>
      </c>
      <c r="Q28" s="15">
        <v>90340.6</v>
      </c>
      <c r="R28" s="15">
        <v>122244.81</v>
      </c>
      <c r="S28" s="15">
        <v>115537.76</v>
      </c>
      <c r="T28" s="15">
        <v>75439.350000000006</v>
      </c>
      <c r="U28" s="16">
        <v>107000</v>
      </c>
    </row>
    <row r="29" spans="1:21" ht="25.5" customHeight="1" x14ac:dyDescent="0.2">
      <c r="A29" s="11" t="s">
        <v>14</v>
      </c>
      <c r="B29" s="12">
        <v>75553.112427150292</v>
      </c>
      <c r="C29" s="13">
        <v>55852.989224068479</v>
      </c>
      <c r="D29" s="13">
        <v>139990.57</v>
      </c>
      <c r="E29" s="13">
        <v>118577.4</v>
      </c>
      <c r="F29" s="13">
        <v>116803.6</v>
      </c>
      <c r="G29" s="13">
        <v>108025.05</v>
      </c>
      <c r="H29" s="13">
        <v>113021.9</v>
      </c>
      <c r="I29" s="13">
        <v>113019.92</v>
      </c>
      <c r="J29" s="13">
        <v>127263.42</v>
      </c>
      <c r="K29" s="13">
        <v>135981.92000000001</v>
      </c>
      <c r="L29" s="13">
        <v>329465.5</v>
      </c>
      <c r="M29" s="13">
        <v>255722.5</v>
      </c>
      <c r="N29" s="13">
        <v>149914</v>
      </c>
      <c r="O29" s="13">
        <v>181272.8</v>
      </c>
      <c r="P29" s="15">
        <v>120037.5</v>
      </c>
      <c r="Q29" s="15">
        <v>152913.79999999999</v>
      </c>
      <c r="R29" s="15">
        <v>145649.29999999999</v>
      </c>
      <c r="S29" s="15">
        <v>102877.6</v>
      </c>
      <c r="T29" s="15">
        <v>134757</v>
      </c>
      <c r="U29" s="16">
        <v>145000</v>
      </c>
    </row>
    <row r="30" spans="1:21" ht="25.5" customHeight="1" x14ac:dyDescent="0.2">
      <c r="A30" s="11" t="s">
        <v>15</v>
      </c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5"/>
      <c r="S30" s="15"/>
      <c r="T30" s="15"/>
      <c r="U30" s="16"/>
    </row>
    <row r="31" spans="1:21" ht="25.5" customHeight="1" x14ac:dyDescent="0.2">
      <c r="A31" s="11" t="s">
        <v>16</v>
      </c>
      <c r="B31" s="12">
        <v>56560.13029283662</v>
      </c>
      <c r="C31" s="13">
        <v>44601.002977201235</v>
      </c>
      <c r="D31" s="13">
        <v>34760</v>
      </c>
      <c r="E31" s="13">
        <v>46864</v>
      </c>
      <c r="F31" s="13">
        <v>15728</v>
      </c>
      <c r="G31" s="13">
        <v>1447.2</v>
      </c>
      <c r="H31" s="13">
        <v>52646</v>
      </c>
      <c r="I31" s="13">
        <v>28450</v>
      </c>
      <c r="J31" s="13">
        <v>29070</v>
      </c>
      <c r="K31" s="13">
        <v>26020</v>
      </c>
      <c r="L31" s="13">
        <v>24780</v>
      </c>
      <c r="M31" s="13">
        <v>72800</v>
      </c>
      <c r="N31" s="13">
        <v>82200</v>
      </c>
      <c r="O31" s="13">
        <v>76400</v>
      </c>
      <c r="P31" s="13">
        <v>76860</v>
      </c>
      <c r="Q31" s="13">
        <v>84928.28</v>
      </c>
      <c r="R31" s="13">
        <v>99779.32</v>
      </c>
      <c r="S31" s="15">
        <v>29549.51</v>
      </c>
      <c r="T31" s="15">
        <v>118243.47</v>
      </c>
      <c r="U31" s="16">
        <v>57600</v>
      </c>
    </row>
    <row r="32" spans="1:21" ht="25.5" customHeight="1" x14ac:dyDescent="0.2">
      <c r="A32" s="11" t="s">
        <v>17</v>
      </c>
      <c r="B32" s="12">
        <v>127377.55919077637</v>
      </c>
      <c r="C32" s="13">
        <v>150490.06070912423</v>
      </c>
      <c r="D32" s="13">
        <v>196391</v>
      </c>
      <c r="E32" s="13">
        <v>197153.73</v>
      </c>
      <c r="F32" s="13">
        <v>217131.96</v>
      </c>
      <c r="G32" s="13">
        <v>233023.66999999998</v>
      </c>
      <c r="H32" s="13">
        <v>224185.76</v>
      </c>
      <c r="I32" s="13">
        <v>286824.7</v>
      </c>
      <c r="J32" s="13">
        <v>393538</v>
      </c>
      <c r="K32" s="13">
        <v>366356.5</v>
      </c>
      <c r="L32" s="13">
        <v>353181.66</v>
      </c>
      <c r="M32" s="13">
        <v>355358.71999999997</v>
      </c>
      <c r="N32" s="13">
        <v>364801.68</v>
      </c>
      <c r="O32" s="13">
        <v>382478.88</v>
      </c>
      <c r="P32" s="13">
        <v>446475.8</v>
      </c>
      <c r="Q32" s="13">
        <v>482187.13</v>
      </c>
      <c r="R32" s="13">
        <v>465781.15</v>
      </c>
      <c r="S32" s="13">
        <v>471781.4</v>
      </c>
      <c r="T32" s="15">
        <v>455758</v>
      </c>
      <c r="U32" s="16">
        <v>521054</v>
      </c>
    </row>
    <row r="33" spans="1:21" ht="25.5" customHeight="1" x14ac:dyDescent="0.2">
      <c r="A33" s="11" t="s">
        <v>18</v>
      </c>
      <c r="B33" s="12">
        <v>224266.61940163461</v>
      </c>
      <c r="C33" s="13">
        <v>200200.54586154156</v>
      </c>
      <c r="D33" s="13">
        <v>187697.1</v>
      </c>
      <c r="E33" s="13">
        <v>212634.54</v>
      </c>
      <c r="F33" s="13">
        <v>232206.1</v>
      </c>
      <c r="G33" s="13">
        <v>212534.75</v>
      </c>
      <c r="H33" s="13">
        <v>162464.82</v>
      </c>
      <c r="I33" s="13">
        <v>287276.21999999997</v>
      </c>
      <c r="J33" s="13">
        <v>201392.94</v>
      </c>
      <c r="K33" s="13">
        <v>277481.82</v>
      </c>
      <c r="L33" s="13">
        <v>951200</v>
      </c>
      <c r="M33" s="13">
        <v>788568</v>
      </c>
      <c r="N33" s="13">
        <v>816683.61</v>
      </c>
      <c r="O33" s="13">
        <v>798095.44</v>
      </c>
      <c r="P33" s="13">
        <v>794791.41</v>
      </c>
      <c r="Q33" s="13">
        <v>803712.14</v>
      </c>
      <c r="R33" s="13">
        <v>806584.18</v>
      </c>
      <c r="S33" s="13">
        <v>787228.28</v>
      </c>
      <c r="T33" s="13">
        <v>650117.34</v>
      </c>
      <c r="U33" s="14">
        <v>780000</v>
      </c>
    </row>
    <row r="34" spans="1:21" ht="25.5" customHeight="1" x14ac:dyDescent="0.2">
      <c r="A34" s="11" t="s">
        <v>19</v>
      </c>
      <c r="B34" s="12"/>
      <c r="C34" s="13"/>
      <c r="D34" s="13"/>
      <c r="E34" s="13"/>
      <c r="F34" s="13"/>
      <c r="G34" s="13"/>
      <c r="H34" s="13"/>
      <c r="I34" s="13"/>
      <c r="J34" s="13"/>
      <c r="K34" s="13">
        <v>10400</v>
      </c>
      <c r="L34" s="13">
        <v>170326</v>
      </c>
      <c r="M34" s="13">
        <v>101308</v>
      </c>
      <c r="N34" s="13">
        <v>50752.5</v>
      </c>
      <c r="O34" s="13">
        <v>24783.5</v>
      </c>
      <c r="P34" s="13">
        <v>61446.67</v>
      </c>
      <c r="Q34" s="13">
        <v>128676.38</v>
      </c>
      <c r="R34" s="13">
        <v>146528.25</v>
      </c>
      <c r="S34" s="13">
        <v>127466</v>
      </c>
      <c r="T34" s="13">
        <v>87130.5</v>
      </c>
      <c r="U34" s="14">
        <v>127000</v>
      </c>
    </row>
    <row r="35" spans="1:21" ht="25.5" customHeight="1" x14ac:dyDescent="0.2">
      <c r="A35" s="11" t="s">
        <v>20</v>
      </c>
      <c r="B35" s="12">
        <v>16151.378659838027</v>
      </c>
      <c r="C35" s="13">
        <v>10793.531962151617</v>
      </c>
      <c r="D35" s="13">
        <v>14590.07</v>
      </c>
      <c r="E35" s="13">
        <v>10597.59</v>
      </c>
      <c r="F35" s="13">
        <v>11708.11</v>
      </c>
      <c r="G35" s="13">
        <v>18164.400000000001</v>
      </c>
      <c r="H35" s="13">
        <v>10461.52</v>
      </c>
      <c r="I35" s="13">
        <v>32161.35</v>
      </c>
      <c r="J35" s="13">
        <v>19435.400000000001</v>
      </c>
      <c r="K35" s="13">
        <v>17243.48</v>
      </c>
      <c r="L35" s="13">
        <v>129862.5</v>
      </c>
      <c r="M35" s="13">
        <v>527942.5</v>
      </c>
      <c r="N35" s="13">
        <v>312915</v>
      </c>
      <c r="O35" s="13">
        <v>335503.49</v>
      </c>
      <c r="P35" s="13">
        <v>237611.19</v>
      </c>
      <c r="Q35" s="13">
        <v>237555.59</v>
      </c>
      <c r="R35" s="13">
        <v>176658.9</v>
      </c>
      <c r="S35" s="13">
        <v>45093.13</v>
      </c>
      <c r="T35" s="13">
        <v>201426.28</v>
      </c>
      <c r="U35" s="14">
        <v>213010</v>
      </c>
    </row>
    <row r="36" spans="1:21" ht="25.5" customHeight="1" thickBot="1" x14ac:dyDescent="0.25">
      <c r="A36" s="17" t="s">
        <v>21</v>
      </c>
      <c r="B36" s="18">
        <v>23337.51447078451</v>
      </c>
      <c r="C36" s="19">
        <v>23708.48713060766</v>
      </c>
      <c r="D36" s="19">
        <v>6245.96</v>
      </c>
      <c r="E36" s="19">
        <v>6159.61</v>
      </c>
      <c r="F36" s="19">
        <v>6037.96</v>
      </c>
      <c r="G36" s="19">
        <v>5523.09</v>
      </c>
      <c r="H36" s="19">
        <v>8950.15</v>
      </c>
      <c r="I36" s="19">
        <v>98513.85</v>
      </c>
      <c r="J36" s="19">
        <v>211704.34</v>
      </c>
      <c r="K36" s="19">
        <v>161492.5</v>
      </c>
      <c r="L36" s="19">
        <v>124372.5</v>
      </c>
      <c r="M36" s="19">
        <v>127012.5</v>
      </c>
      <c r="N36" s="19">
        <v>119247.5</v>
      </c>
      <c r="O36" s="19">
        <v>96065</v>
      </c>
      <c r="P36" s="19">
        <v>187455</v>
      </c>
      <c r="Q36" s="19">
        <v>148722.5</v>
      </c>
      <c r="R36" s="19">
        <v>115467.5</v>
      </c>
      <c r="S36" s="19">
        <v>90435</v>
      </c>
      <c r="T36" s="19">
        <v>92055</v>
      </c>
      <c r="U36" s="20">
        <v>95450</v>
      </c>
    </row>
    <row r="37" spans="1:21" ht="25.5" customHeight="1" thickBot="1" x14ac:dyDescent="0.25">
      <c r="A37" s="3" t="s">
        <v>22</v>
      </c>
      <c r="B37" s="21">
        <v>1048118.2898321511</v>
      </c>
      <c r="C37" s="21">
        <v>998460.878683388</v>
      </c>
      <c r="D37" s="21">
        <v>1474066.4500000002</v>
      </c>
      <c r="E37" s="21">
        <v>2580755.9099999997</v>
      </c>
      <c r="F37" s="21">
        <v>2680344.7999999998</v>
      </c>
      <c r="G37" s="21">
        <v>2618613.3999999994</v>
      </c>
      <c r="H37" s="21">
        <v>3246262.7899999996</v>
      </c>
      <c r="I37" s="21">
        <v>3980210.9400000004</v>
      </c>
      <c r="J37" s="21">
        <v>4080810.6699999995</v>
      </c>
      <c r="K37" s="21">
        <v>4763808.4000000013</v>
      </c>
      <c r="L37" s="21">
        <v>5834499.2700000005</v>
      </c>
      <c r="M37" s="21">
        <v>7793666.3700000001</v>
      </c>
      <c r="N37" s="21">
        <v>5437762.6899999995</v>
      </c>
      <c r="O37" s="21">
        <v>6156256.1600000001</v>
      </c>
      <c r="P37" s="21">
        <v>5423447.0199999996</v>
      </c>
      <c r="Q37" s="21">
        <v>6336961.0299999984</v>
      </c>
      <c r="R37" s="21">
        <v>5717263.5200000005</v>
      </c>
      <c r="S37" s="21">
        <v>5564870.3999999994</v>
      </c>
      <c r="T37" s="21">
        <v>4898130.8900000006</v>
      </c>
      <c r="U37" s="21">
        <v>5529514</v>
      </c>
    </row>
    <row r="39" spans="1:21" x14ac:dyDescent="0.2">
      <c r="A39" s="22" t="s">
        <v>23</v>
      </c>
    </row>
    <row r="40" spans="1:21" x14ac:dyDescent="0.2">
      <c r="A40" s="23" t="s">
        <v>24</v>
      </c>
    </row>
    <row r="41" spans="1:21" x14ac:dyDescent="0.2">
      <c r="A41" s="23" t="s">
        <v>25</v>
      </c>
      <c r="M41" s="26"/>
    </row>
  </sheetData>
  <sheetProtection algorithmName="SHA-512" hashValue="QEYjhJTwlivtZ/ubw5b3CtrBocIcx3o2arJn10Kop34RaP698KcM3tuD2Red/4vcX/bTz3fQ65Yb7I20KvWxxQ==" saltValue="tI+BkWLrr6Z03t08LF4Mgw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6:U16"/>
  </mergeCells>
  <pageMargins left="0.7" right="0.7" top="0.75" bottom="0.75" header="0.3" footer="0.3"/>
  <pageSetup paperSize="9" scale="74" orientation="landscape" r:id="rId1"/>
  <headerFooter>
    <oddHeader>&amp;R&amp;"Calibri"&amp;10&amp;K000000 GOB/SPRB - Intern/Interne&amp;1#_x000D_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C5647-3F2B-420D-A4D1-A098E0B2F9EF}">
  <sheetPr>
    <tabColor rgb="FFC92274"/>
    <pageSetUpPr fitToPage="1"/>
  </sheetPr>
  <dimension ref="A15:Q41"/>
  <sheetViews>
    <sheetView showGridLines="0" topLeftCell="F1" zoomScale="85" zoomScaleNormal="85" workbookViewId="0">
      <selection activeCell="B16" sqref="B16:Q16"/>
    </sheetView>
  </sheetViews>
  <sheetFormatPr baseColWidth="10" defaultColWidth="53.7109375" defaultRowHeight="11.25" x14ac:dyDescent="0.2"/>
  <cols>
    <col min="1" max="1" width="26.85546875" style="1" customWidth="1"/>
    <col min="2" max="3" width="11.42578125" style="1" customWidth="1"/>
    <col min="4" max="17" width="11.42578125" style="1" bestFit="1" customWidth="1"/>
    <col min="18" max="251" width="53.7109375" style="1"/>
    <col min="252" max="252" width="27.7109375" style="1" bestFit="1" customWidth="1"/>
    <col min="253" max="264" width="12.28515625" style="1" bestFit="1" customWidth="1"/>
    <col min="265" max="507" width="53.7109375" style="1"/>
    <col min="508" max="508" width="27.7109375" style="1" bestFit="1" customWidth="1"/>
    <col min="509" max="520" width="12.28515625" style="1" bestFit="1" customWidth="1"/>
    <col min="521" max="763" width="53.7109375" style="1"/>
    <col min="764" max="764" width="27.7109375" style="1" bestFit="1" customWidth="1"/>
    <col min="765" max="776" width="12.28515625" style="1" bestFit="1" customWidth="1"/>
    <col min="777" max="1019" width="53.7109375" style="1"/>
    <col min="1020" max="1020" width="27.7109375" style="1" bestFit="1" customWidth="1"/>
    <col min="1021" max="1032" width="12.28515625" style="1" bestFit="1" customWidth="1"/>
    <col min="1033" max="1275" width="53.7109375" style="1"/>
    <col min="1276" max="1276" width="27.7109375" style="1" bestFit="1" customWidth="1"/>
    <col min="1277" max="1288" width="12.28515625" style="1" bestFit="1" customWidth="1"/>
    <col min="1289" max="1531" width="53.7109375" style="1"/>
    <col min="1532" max="1532" width="27.7109375" style="1" bestFit="1" customWidth="1"/>
    <col min="1533" max="1544" width="12.28515625" style="1" bestFit="1" customWidth="1"/>
    <col min="1545" max="1787" width="53.7109375" style="1"/>
    <col min="1788" max="1788" width="27.7109375" style="1" bestFit="1" customWidth="1"/>
    <col min="1789" max="1800" width="12.28515625" style="1" bestFit="1" customWidth="1"/>
    <col min="1801" max="2043" width="53.7109375" style="1"/>
    <col min="2044" max="2044" width="27.7109375" style="1" bestFit="1" customWidth="1"/>
    <col min="2045" max="2056" width="12.28515625" style="1" bestFit="1" customWidth="1"/>
    <col min="2057" max="2299" width="53.7109375" style="1"/>
    <col min="2300" max="2300" width="27.7109375" style="1" bestFit="1" customWidth="1"/>
    <col min="2301" max="2312" width="12.28515625" style="1" bestFit="1" customWidth="1"/>
    <col min="2313" max="2555" width="53.7109375" style="1"/>
    <col min="2556" max="2556" width="27.7109375" style="1" bestFit="1" customWidth="1"/>
    <col min="2557" max="2568" width="12.28515625" style="1" bestFit="1" customWidth="1"/>
    <col min="2569" max="2811" width="53.7109375" style="1"/>
    <col min="2812" max="2812" width="27.7109375" style="1" bestFit="1" customWidth="1"/>
    <col min="2813" max="2824" width="12.28515625" style="1" bestFit="1" customWidth="1"/>
    <col min="2825" max="3067" width="53.7109375" style="1"/>
    <col min="3068" max="3068" width="27.7109375" style="1" bestFit="1" customWidth="1"/>
    <col min="3069" max="3080" width="12.28515625" style="1" bestFit="1" customWidth="1"/>
    <col min="3081" max="3323" width="53.7109375" style="1"/>
    <col min="3324" max="3324" width="27.7109375" style="1" bestFit="1" customWidth="1"/>
    <col min="3325" max="3336" width="12.28515625" style="1" bestFit="1" customWidth="1"/>
    <col min="3337" max="3579" width="53.7109375" style="1"/>
    <col min="3580" max="3580" width="27.7109375" style="1" bestFit="1" customWidth="1"/>
    <col min="3581" max="3592" width="12.28515625" style="1" bestFit="1" customWidth="1"/>
    <col min="3593" max="3835" width="53.7109375" style="1"/>
    <col min="3836" max="3836" width="27.7109375" style="1" bestFit="1" customWidth="1"/>
    <col min="3837" max="3848" width="12.28515625" style="1" bestFit="1" customWidth="1"/>
    <col min="3849" max="4091" width="53.7109375" style="1"/>
    <col min="4092" max="4092" width="27.7109375" style="1" bestFit="1" customWidth="1"/>
    <col min="4093" max="4104" width="12.28515625" style="1" bestFit="1" customWidth="1"/>
    <col min="4105" max="4347" width="53.7109375" style="1"/>
    <col min="4348" max="4348" width="27.7109375" style="1" bestFit="1" customWidth="1"/>
    <col min="4349" max="4360" width="12.28515625" style="1" bestFit="1" customWidth="1"/>
    <col min="4361" max="4603" width="53.7109375" style="1"/>
    <col min="4604" max="4604" width="27.7109375" style="1" bestFit="1" customWidth="1"/>
    <col min="4605" max="4616" width="12.28515625" style="1" bestFit="1" customWidth="1"/>
    <col min="4617" max="4859" width="53.7109375" style="1"/>
    <col min="4860" max="4860" width="27.7109375" style="1" bestFit="1" customWidth="1"/>
    <col min="4861" max="4872" width="12.28515625" style="1" bestFit="1" customWidth="1"/>
    <col min="4873" max="5115" width="53.7109375" style="1"/>
    <col min="5116" max="5116" width="27.7109375" style="1" bestFit="1" customWidth="1"/>
    <col min="5117" max="5128" width="12.28515625" style="1" bestFit="1" customWidth="1"/>
    <col min="5129" max="5371" width="53.7109375" style="1"/>
    <col min="5372" max="5372" width="27.7109375" style="1" bestFit="1" customWidth="1"/>
    <col min="5373" max="5384" width="12.28515625" style="1" bestFit="1" customWidth="1"/>
    <col min="5385" max="5627" width="53.7109375" style="1"/>
    <col min="5628" max="5628" width="27.7109375" style="1" bestFit="1" customWidth="1"/>
    <col min="5629" max="5640" width="12.28515625" style="1" bestFit="1" customWidth="1"/>
    <col min="5641" max="5883" width="53.7109375" style="1"/>
    <col min="5884" max="5884" width="27.7109375" style="1" bestFit="1" customWidth="1"/>
    <col min="5885" max="5896" width="12.28515625" style="1" bestFit="1" customWidth="1"/>
    <col min="5897" max="6139" width="53.7109375" style="1"/>
    <col min="6140" max="6140" width="27.7109375" style="1" bestFit="1" customWidth="1"/>
    <col min="6141" max="6152" width="12.28515625" style="1" bestFit="1" customWidth="1"/>
    <col min="6153" max="6395" width="53.7109375" style="1"/>
    <col min="6396" max="6396" width="27.7109375" style="1" bestFit="1" customWidth="1"/>
    <col min="6397" max="6408" width="12.28515625" style="1" bestFit="1" customWidth="1"/>
    <col min="6409" max="6651" width="53.7109375" style="1"/>
    <col min="6652" max="6652" width="27.7109375" style="1" bestFit="1" customWidth="1"/>
    <col min="6653" max="6664" width="12.28515625" style="1" bestFit="1" customWidth="1"/>
    <col min="6665" max="6907" width="53.7109375" style="1"/>
    <col min="6908" max="6908" width="27.7109375" style="1" bestFit="1" customWidth="1"/>
    <col min="6909" max="6920" width="12.28515625" style="1" bestFit="1" customWidth="1"/>
    <col min="6921" max="7163" width="53.7109375" style="1"/>
    <col min="7164" max="7164" width="27.7109375" style="1" bestFit="1" customWidth="1"/>
    <col min="7165" max="7176" width="12.28515625" style="1" bestFit="1" customWidth="1"/>
    <col min="7177" max="7419" width="53.7109375" style="1"/>
    <col min="7420" max="7420" width="27.7109375" style="1" bestFit="1" customWidth="1"/>
    <col min="7421" max="7432" width="12.28515625" style="1" bestFit="1" customWidth="1"/>
    <col min="7433" max="7675" width="53.7109375" style="1"/>
    <col min="7676" max="7676" width="27.7109375" style="1" bestFit="1" customWidth="1"/>
    <col min="7677" max="7688" width="12.28515625" style="1" bestFit="1" customWidth="1"/>
    <col min="7689" max="7931" width="53.7109375" style="1"/>
    <col min="7932" max="7932" width="27.7109375" style="1" bestFit="1" customWidth="1"/>
    <col min="7933" max="7944" width="12.28515625" style="1" bestFit="1" customWidth="1"/>
    <col min="7945" max="8187" width="53.7109375" style="1"/>
    <col min="8188" max="8188" width="27.7109375" style="1" bestFit="1" customWidth="1"/>
    <col min="8189" max="8200" width="12.28515625" style="1" bestFit="1" customWidth="1"/>
    <col min="8201" max="8443" width="53.7109375" style="1"/>
    <col min="8444" max="8444" width="27.7109375" style="1" bestFit="1" customWidth="1"/>
    <col min="8445" max="8456" width="12.28515625" style="1" bestFit="1" customWidth="1"/>
    <col min="8457" max="8699" width="53.7109375" style="1"/>
    <col min="8700" max="8700" width="27.7109375" style="1" bestFit="1" customWidth="1"/>
    <col min="8701" max="8712" width="12.28515625" style="1" bestFit="1" customWidth="1"/>
    <col min="8713" max="8955" width="53.7109375" style="1"/>
    <col min="8956" max="8956" width="27.7109375" style="1" bestFit="1" customWidth="1"/>
    <col min="8957" max="8968" width="12.28515625" style="1" bestFit="1" customWidth="1"/>
    <col min="8969" max="9211" width="53.7109375" style="1"/>
    <col min="9212" max="9212" width="27.7109375" style="1" bestFit="1" customWidth="1"/>
    <col min="9213" max="9224" width="12.28515625" style="1" bestFit="1" customWidth="1"/>
    <col min="9225" max="9467" width="53.7109375" style="1"/>
    <col min="9468" max="9468" width="27.7109375" style="1" bestFit="1" customWidth="1"/>
    <col min="9469" max="9480" width="12.28515625" style="1" bestFit="1" customWidth="1"/>
    <col min="9481" max="9723" width="53.7109375" style="1"/>
    <col min="9724" max="9724" width="27.7109375" style="1" bestFit="1" customWidth="1"/>
    <col min="9725" max="9736" width="12.28515625" style="1" bestFit="1" customWidth="1"/>
    <col min="9737" max="9979" width="53.7109375" style="1"/>
    <col min="9980" max="9980" width="27.7109375" style="1" bestFit="1" customWidth="1"/>
    <col min="9981" max="9992" width="12.28515625" style="1" bestFit="1" customWidth="1"/>
    <col min="9993" max="10235" width="53.7109375" style="1"/>
    <col min="10236" max="10236" width="27.7109375" style="1" bestFit="1" customWidth="1"/>
    <col min="10237" max="10248" width="12.28515625" style="1" bestFit="1" customWidth="1"/>
    <col min="10249" max="10491" width="53.7109375" style="1"/>
    <col min="10492" max="10492" width="27.7109375" style="1" bestFit="1" customWidth="1"/>
    <col min="10493" max="10504" width="12.28515625" style="1" bestFit="1" customWidth="1"/>
    <col min="10505" max="10747" width="53.7109375" style="1"/>
    <col min="10748" max="10748" width="27.7109375" style="1" bestFit="1" customWidth="1"/>
    <col min="10749" max="10760" width="12.28515625" style="1" bestFit="1" customWidth="1"/>
    <col min="10761" max="11003" width="53.7109375" style="1"/>
    <col min="11004" max="11004" width="27.7109375" style="1" bestFit="1" customWidth="1"/>
    <col min="11005" max="11016" width="12.28515625" style="1" bestFit="1" customWidth="1"/>
    <col min="11017" max="11259" width="53.7109375" style="1"/>
    <col min="11260" max="11260" width="27.7109375" style="1" bestFit="1" customWidth="1"/>
    <col min="11261" max="11272" width="12.28515625" style="1" bestFit="1" customWidth="1"/>
    <col min="11273" max="11515" width="53.7109375" style="1"/>
    <col min="11516" max="11516" width="27.7109375" style="1" bestFit="1" customWidth="1"/>
    <col min="11517" max="11528" width="12.28515625" style="1" bestFit="1" customWidth="1"/>
    <col min="11529" max="11771" width="53.7109375" style="1"/>
    <col min="11772" max="11772" width="27.7109375" style="1" bestFit="1" customWidth="1"/>
    <col min="11773" max="11784" width="12.28515625" style="1" bestFit="1" customWidth="1"/>
    <col min="11785" max="12027" width="53.7109375" style="1"/>
    <col min="12028" max="12028" width="27.7109375" style="1" bestFit="1" customWidth="1"/>
    <col min="12029" max="12040" width="12.28515625" style="1" bestFit="1" customWidth="1"/>
    <col min="12041" max="12283" width="53.7109375" style="1"/>
    <col min="12284" max="12284" width="27.7109375" style="1" bestFit="1" customWidth="1"/>
    <col min="12285" max="12296" width="12.28515625" style="1" bestFit="1" customWidth="1"/>
    <col min="12297" max="12539" width="53.7109375" style="1"/>
    <col min="12540" max="12540" width="27.7109375" style="1" bestFit="1" customWidth="1"/>
    <col min="12541" max="12552" width="12.28515625" style="1" bestFit="1" customWidth="1"/>
    <col min="12553" max="12795" width="53.7109375" style="1"/>
    <col min="12796" max="12796" width="27.7109375" style="1" bestFit="1" customWidth="1"/>
    <col min="12797" max="12808" width="12.28515625" style="1" bestFit="1" customWidth="1"/>
    <col min="12809" max="13051" width="53.7109375" style="1"/>
    <col min="13052" max="13052" width="27.7109375" style="1" bestFit="1" customWidth="1"/>
    <col min="13053" max="13064" width="12.28515625" style="1" bestFit="1" customWidth="1"/>
    <col min="13065" max="13307" width="53.7109375" style="1"/>
    <col min="13308" max="13308" width="27.7109375" style="1" bestFit="1" customWidth="1"/>
    <col min="13309" max="13320" width="12.28515625" style="1" bestFit="1" customWidth="1"/>
    <col min="13321" max="13563" width="53.7109375" style="1"/>
    <col min="13564" max="13564" width="27.7109375" style="1" bestFit="1" customWidth="1"/>
    <col min="13565" max="13576" width="12.28515625" style="1" bestFit="1" customWidth="1"/>
    <col min="13577" max="13819" width="53.7109375" style="1"/>
    <col min="13820" max="13820" width="27.7109375" style="1" bestFit="1" customWidth="1"/>
    <col min="13821" max="13832" width="12.28515625" style="1" bestFit="1" customWidth="1"/>
    <col min="13833" max="14075" width="53.7109375" style="1"/>
    <col min="14076" max="14076" width="27.7109375" style="1" bestFit="1" customWidth="1"/>
    <col min="14077" max="14088" width="12.28515625" style="1" bestFit="1" customWidth="1"/>
    <col min="14089" max="14331" width="53.7109375" style="1"/>
    <col min="14332" max="14332" width="27.7109375" style="1" bestFit="1" customWidth="1"/>
    <col min="14333" max="14344" width="12.28515625" style="1" bestFit="1" customWidth="1"/>
    <col min="14345" max="14587" width="53.7109375" style="1"/>
    <col min="14588" max="14588" width="27.7109375" style="1" bestFit="1" customWidth="1"/>
    <col min="14589" max="14600" width="12.28515625" style="1" bestFit="1" customWidth="1"/>
    <col min="14601" max="14843" width="53.7109375" style="1"/>
    <col min="14844" max="14844" width="27.7109375" style="1" bestFit="1" customWidth="1"/>
    <col min="14845" max="14856" width="12.28515625" style="1" bestFit="1" customWidth="1"/>
    <col min="14857" max="15099" width="53.7109375" style="1"/>
    <col min="15100" max="15100" width="27.7109375" style="1" bestFit="1" customWidth="1"/>
    <col min="15101" max="15112" width="12.28515625" style="1" bestFit="1" customWidth="1"/>
    <col min="15113" max="15355" width="53.7109375" style="1"/>
    <col min="15356" max="15356" width="27.7109375" style="1" bestFit="1" customWidth="1"/>
    <col min="15357" max="15368" width="12.28515625" style="1" bestFit="1" customWidth="1"/>
    <col min="15369" max="15611" width="53.7109375" style="1"/>
    <col min="15612" max="15612" width="27.7109375" style="1" bestFit="1" customWidth="1"/>
    <col min="15613" max="15624" width="12.28515625" style="1" bestFit="1" customWidth="1"/>
    <col min="15625" max="15867" width="53.7109375" style="1"/>
    <col min="15868" max="15868" width="27.7109375" style="1" bestFit="1" customWidth="1"/>
    <col min="15869" max="15880" width="12.28515625" style="1" bestFit="1" customWidth="1"/>
    <col min="15881" max="16123" width="53.7109375" style="1"/>
    <col min="16124" max="16124" width="27.7109375" style="1" bestFit="1" customWidth="1"/>
    <col min="16125" max="16136" width="12.28515625" style="1" bestFit="1" customWidth="1"/>
    <col min="16137" max="16384" width="53.7109375" style="1"/>
  </cols>
  <sheetData>
    <row r="15" spans="1:17" ht="12" thickBot="1" x14ac:dyDescent="0.25"/>
    <row r="16" spans="1:17" ht="20.100000000000001" customHeight="1" thickBot="1" x14ac:dyDescent="0.25">
      <c r="A16" s="25"/>
      <c r="B16" s="61" t="s">
        <v>28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3"/>
    </row>
    <row r="17" spans="1:17" s="24" customFormat="1" ht="25.5" customHeight="1" thickBot="1" x14ac:dyDescent="0.3">
      <c r="A17" s="2" t="s">
        <v>1</v>
      </c>
      <c r="B17" s="2">
        <v>2000</v>
      </c>
      <c r="C17" s="2">
        <v>2001</v>
      </c>
      <c r="D17" s="5">
        <v>2002</v>
      </c>
      <c r="E17" s="5">
        <v>2003</v>
      </c>
      <c r="F17" s="5">
        <v>2004</v>
      </c>
      <c r="G17" s="5">
        <v>2005</v>
      </c>
      <c r="H17" s="5">
        <v>2006</v>
      </c>
      <c r="I17" s="5">
        <v>2007</v>
      </c>
      <c r="J17" s="5">
        <v>2008</v>
      </c>
      <c r="K17" s="5">
        <v>2009</v>
      </c>
      <c r="L17" s="5">
        <v>2010</v>
      </c>
      <c r="M17" s="5">
        <v>2011</v>
      </c>
      <c r="N17" s="5">
        <v>2012</v>
      </c>
      <c r="O17" s="5">
        <v>2013</v>
      </c>
      <c r="P17" s="5">
        <v>2014</v>
      </c>
      <c r="Q17" s="5">
        <v>2015</v>
      </c>
    </row>
    <row r="18" spans="1:17" ht="25.5" customHeight="1" x14ac:dyDescent="0.2">
      <c r="A18" s="7" t="s">
        <v>3</v>
      </c>
      <c r="B18" s="7"/>
      <c r="C18" s="7"/>
      <c r="D18" s="9"/>
      <c r="E18" s="9"/>
      <c r="F18" s="9"/>
      <c r="G18" s="9"/>
      <c r="H18" s="9"/>
      <c r="I18" s="9"/>
      <c r="J18" s="9"/>
      <c r="K18" s="9"/>
      <c r="L18" s="9"/>
      <c r="M18" s="9">
        <v>340500</v>
      </c>
      <c r="N18" s="9">
        <v>652050</v>
      </c>
      <c r="O18" s="9">
        <v>312375</v>
      </c>
      <c r="P18" s="9">
        <v>359600</v>
      </c>
      <c r="Q18" s="9">
        <v>383586.67</v>
      </c>
    </row>
    <row r="19" spans="1:17" ht="25.5" customHeight="1" x14ac:dyDescent="0.2">
      <c r="A19" s="11" t="s">
        <v>4</v>
      </c>
      <c r="B19" s="13"/>
      <c r="C19" s="13"/>
      <c r="D19" s="13"/>
      <c r="E19" s="13"/>
      <c r="F19" s="13"/>
      <c r="G19" s="13"/>
      <c r="H19" s="13"/>
      <c r="I19" s="13"/>
      <c r="J19" s="13">
        <v>81450</v>
      </c>
      <c r="K19" s="13">
        <v>58500</v>
      </c>
      <c r="L19" s="13">
        <v>127125</v>
      </c>
      <c r="M19" s="13">
        <v>135000</v>
      </c>
      <c r="N19" s="13">
        <v>44800</v>
      </c>
      <c r="O19" s="13">
        <v>45950</v>
      </c>
      <c r="P19" s="13">
        <v>46695.6</v>
      </c>
      <c r="Q19" s="13">
        <v>40159</v>
      </c>
    </row>
    <row r="20" spans="1:17" ht="25.5" customHeight="1" x14ac:dyDescent="0.2">
      <c r="A20" s="11" t="s">
        <v>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>
        <v>94800</v>
      </c>
      <c r="N20" s="13">
        <v>0</v>
      </c>
      <c r="O20" s="13"/>
      <c r="P20" s="13"/>
      <c r="Q20" s="13"/>
    </row>
    <row r="21" spans="1:17" ht="25.5" customHeight="1" x14ac:dyDescent="0.2">
      <c r="A21" s="11" t="s">
        <v>6</v>
      </c>
      <c r="B21" s="13"/>
      <c r="C21" s="13"/>
      <c r="D21" s="13"/>
      <c r="E21" s="13"/>
      <c r="F21" s="13"/>
      <c r="G21" s="13"/>
      <c r="H21" s="13">
        <v>12520.57</v>
      </c>
      <c r="I21" s="13">
        <v>314583.33999999997</v>
      </c>
      <c r="J21" s="13">
        <v>130000</v>
      </c>
      <c r="K21" s="13">
        <v>112500</v>
      </c>
      <c r="L21" s="13">
        <v>122500</v>
      </c>
      <c r="M21" s="13">
        <v>184200</v>
      </c>
      <c r="N21" s="13">
        <v>227600</v>
      </c>
      <c r="O21" s="13">
        <v>210800</v>
      </c>
      <c r="P21" s="13">
        <v>203800</v>
      </c>
      <c r="Q21" s="13">
        <v>218280</v>
      </c>
    </row>
    <row r="22" spans="1:17" ht="25.5" customHeight="1" x14ac:dyDescent="0.2">
      <c r="A22" s="11" t="s">
        <v>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 ht="25.5" customHeight="1" x14ac:dyDescent="0.2">
      <c r="A23" s="11" t="s">
        <v>8</v>
      </c>
      <c r="B23" s="13">
        <v>613245.34765827376</v>
      </c>
      <c r="C23" s="13">
        <v>574219.8666828624</v>
      </c>
      <c r="D23" s="13">
        <v>411830.37</v>
      </c>
      <c r="E23" s="13">
        <v>488935.21</v>
      </c>
      <c r="F23" s="13">
        <v>719313.7</v>
      </c>
      <c r="G23" s="13">
        <v>713000</v>
      </c>
      <c r="H23" s="13">
        <v>963333.41</v>
      </c>
      <c r="I23" s="13">
        <v>800383.37</v>
      </c>
      <c r="J23" s="13">
        <v>1341833.3799999999</v>
      </c>
      <c r="K23" s="13">
        <v>815100.04</v>
      </c>
      <c r="L23" s="13">
        <v>987150.04</v>
      </c>
      <c r="M23" s="13">
        <v>1389331.07</v>
      </c>
      <c r="N23" s="13">
        <v>1149400.04</v>
      </c>
      <c r="O23" s="13">
        <v>1070999.68</v>
      </c>
      <c r="P23" s="13">
        <v>569007.88</v>
      </c>
      <c r="Q23" s="13">
        <v>839536.51</v>
      </c>
    </row>
    <row r="24" spans="1:17" ht="25.5" customHeight="1" x14ac:dyDescent="0.2">
      <c r="A24" s="11" t="s">
        <v>9</v>
      </c>
      <c r="B24" s="13"/>
      <c r="C24" s="13"/>
      <c r="D24" s="13"/>
      <c r="E24" s="13"/>
      <c r="F24" s="13"/>
      <c r="G24" s="13"/>
      <c r="H24" s="13"/>
      <c r="I24" s="13"/>
      <c r="J24" s="13">
        <v>45759</v>
      </c>
      <c r="K24" s="13">
        <v>55445</v>
      </c>
      <c r="L24" s="13">
        <v>32500</v>
      </c>
      <c r="M24" s="13">
        <v>33410</v>
      </c>
      <c r="N24" s="13"/>
      <c r="O24" s="13"/>
      <c r="P24" s="13"/>
      <c r="Q24" s="13"/>
    </row>
    <row r="25" spans="1:17" ht="25.5" customHeight="1" x14ac:dyDescent="0.2">
      <c r="A25" s="11" t="s">
        <v>10</v>
      </c>
      <c r="B25" s="13"/>
      <c r="C25" s="13"/>
      <c r="D25" s="13">
        <v>39000</v>
      </c>
      <c r="E25" s="13">
        <v>19000</v>
      </c>
      <c r="F25" s="13">
        <v>34750</v>
      </c>
      <c r="G25" s="13">
        <v>69750</v>
      </c>
      <c r="H25" s="13">
        <v>35000</v>
      </c>
      <c r="I25" s="13">
        <v>35000</v>
      </c>
      <c r="J25" s="13">
        <v>35000</v>
      </c>
      <c r="K25" s="13">
        <v>35000</v>
      </c>
      <c r="L25" s="13">
        <v>35000</v>
      </c>
      <c r="M25" s="13">
        <v>35700</v>
      </c>
      <c r="N25" s="13">
        <v>36400</v>
      </c>
      <c r="O25" s="13">
        <v>42400</v>
      </c>
      <c r="P25" s="13">
        <v>37880</v>
      </c>
      <c r="Q25" s="13">
        <v>39468</v>
      </c>
    </row>
    <row r="26" spans="1:17" ht="25.5" customHeight="1" x14ac:dyDescent="0.2">
      <c r="A26" s="11" t="s">
        <v>11</v>
      </c>
      <c r="B26" s="13">
        <v>1900227.6406237993</v>
      </c>
      <c r="C26" s="13">
        <v>2170734.2606203784</v>
      </c>
      <c r="D26" s="13">
        <v>2144621.94</v>
      </c>
      <c r="E26" s="13">
        <v>1695701.71</v>
      </c>
      <c r="F26" s="13">
        <v>1680887.01</v>
      </c>
      <c r="G26" s="13">
        <v>2137605.94</v>
      </c>
      <c r="H26" s="13">
        <v>1749988.33</v>
      </c>
      <c r="I26" s="13">
        <v>1838871.66</v>
      </c>
      <c r="J26" s="13">
        <v>1595043.33</v>
      </c>
      <c r="K26" s="13">
        <v>1664681.66</v>
      </c>
      <c r="L26" s="13">
        <v>1380533</v>
      </c>
      <c r="M26" s="15">
        <v>1790014.78</v>
      </c>
      <c r="N26" s="15">
        <v>1789634.86</v>
      </c>
      <c r="O26" s="15">
        <v>1665687.66</v>
      </c>
      <c r="P26" s="15">
        <v>1653393.51</v>
      </c>
      <c r="Q26" s="15">
        <v>1621130.33</v>
      </c>
    </row>
    <row r="27" spans="1:17" ht="25.5" customHeight="1" x14ac:dyDescent="0.2">
      <c r="A27" s="11" t="s">
        <v>12</v>
      </c>
      <c r="B27" s="13">
        <v>42462.698221859748</v>
      </c>
      <c r="C27" s="13">
        <v>21182.501691873305</v>
      </c>
      <c r="D27" s="13">
        <v>19605</v>
      </c>
      <c r="E27" s="13">
        <v>1518.5</v>
      </c>
      <c r="F27" s="13">
        <v>6262.94</v>
      </c>
      <c r="G27" s="13">
        <v>5203.38</v>
      </c>
      <c r="H27" s="13">
        <v>5527.98</v>
      </c>
      <c r="I27" s="13">
        <v>5700.06</v>
      </c>
      <c r="J27" s="13">
        <v>1399.54</v>
      </c>
      <c r="K27" s="13">
        <v>4604.16</v>
      </c>
      <c r="L27" s="13">
        <v>3269.03</v>
      </c>
      <c r="M27" s="13">
        <v>3877.44</v>
      </c>
      <c r="N27" s="13">
        <v>4931.8500000000004</v>
      </c>
      <c r="O27" s="13">
        <v>2967.86</v>
      </c>
      <c r="P27" s="13">
        <v>5296.11</v>
      </c>
      <c r="Q27" s="13">
        <v>2756.16</v>
      </c>
    </row>
    <row r="28" spans="1:17" ht="25.5" customHeight="1" x14ac:dyDescent="0.2">
      <c r="A28" s="11" t="s">
        <v>13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5"/>
      <c r="N28" s="15"/>
      <c r="O28" s="15"/>
      <c r="P28" s="15"/>
      <c r="Q28" s="15"/>
    </row>
    <row r="29" spans="1:17" ht="25.5" customHeight="1" x14ac:dyDescent="0.2">
      <c r="A29" s="11" t="s">
        <v>14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5">
        <v>41575</v>
      </c>
      <c r="Q29" s="15">
        <v>108988.5</v>
      </c>
    </row>
    <row r="30" spans="1:17" ht="25.5" customHeight="1" x14ac:dyDescent="0.2">
      <c r="A30" s="11" t="s">
        <v>15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25.5" customHeight="1" x14ac:dyDescent="0.2">
      <c r="A31" s="11" t="s">
        <v>16</v>
      </c>
      <c r="B31" s="13"/>
      <c r="C31" s="13"/>
      <c r="D31" s="13"/>
      <c r="E31" s="13"/>
      <c r="F31" s="13"/>
      <c r="G31" s="13"/>
      <c r="H31" s="13"/>
      <c r="I31" s="13">
        <v>3612648.43</v>
      </c>
      <c r="J31" s="13">
        <v>3309825</v>
      </c>
      <c r="K31" s="13">
        <v>3020756.26</v>
      </c>
      <c r="L31" s="13">
        <v>2923050</v>
      </c>
      <c r="M31" s="13">
        <v>2922975</v>
      </c>
      <c r="N31" s="13">
        <v>2922675</v>
      </c>
      <c r="O31" s="13">
        <v>2923500</v>
      </c>
      <c r="P31" s="13">
        <v>2957775</v>
      </c>
      <c r="Q31" s="13">
        <v>3844950</v>
      </c>
    </row>
    <row r="32" spans="1:17" ht="25.5" customHeight="1" x14ac:dyDescent="0.2">
      <c r="A32" s="11" t="s">
        <v>17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>
        <v>91000</v>
      </c>
      <c r="N32" s="13"/>
      <c r="O32" s="13"/>
      <c r="P32" s="13"/>
      <c r="Q32" s="13"/>
    </row>
    <row r="33" spans="1:17" ht="25.5" customHeight="1" x14ac:dyDescent="0.2">
      <c r="A33" s="11" t="s">
        <v>18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25.5" customHeight="1" x14ac:dyDescent="0.2">
      <c r="A34" s="11" t="s">
        <v>19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25.5" customHeight="1" x14ac:dyDescent="0.2">
      <c r="A35" s="11" t="s">
        <v>20</v>
      </c>
      <c r="B35" s="13">
        <v>219699.10683963023</v>
      </c>
      <c r="C35" s="13">
        <v>217364.61914878321</v>
      </c>
      <c r="D35" s="13">
        <v>154587.70000000001</v>
      </c>
      <c r="E35" s="13">
        <v>161940.51999999999</v>
      </c>
      <c r="F35" s="13">
        <v>187720.75</v>
      </c>
      <c r="G35" s="13">
        <v>163858.12</v>
      </c>
      <c r="H35" s="13">
        <v>162044.68</v>
      </c>
      <c r="I35" s="13">
        <v>113962.86</v>
      </c>
      <c r="J35" s="13">
        <v>227824.23</v>
      </c>
      <c r="K35" s="13">
        <v>169000</v>
      </c>
      <c r="L35" s="13">
        <v>200300</v>
      </c>
      <c r="M35" s="13">
        <v>294150</v>
      </c>
      <c r="N35" s="13">
        <v>239150</v>
      </c>
      <c r="O35" s="13">
        <v>192150</v>
      </c>
      <c r="P35" s="13">
        <v>195993</v>
      </c>
      <c r="Q35" s="13">
        <v>417005</v>
      </c>
    </row>
    <row r="36" spans="1:17" ht="25.5" customHeight="1" thickBot="1" x14ac:dyDescent="0.25">
      <c r="A36" s="17" t="s">
        <v>21</v>
      </c>
      <c r="B36" s="13"/>
      <c r="C36" s="13"/>
      <c r="D36" s="19"/>
      <c r="E36" s="19"/>
      <c r="F36" s="19"/>
      <c r="G36" s="19"/>
      <c r="H36" s="19"/>
      <c r="I36" s="19">
        <v>36939.4</v>
      </c>
      <c r="J36" s="19">
        <v>37435.4</v>
      </c>
      <c r="K36" s="19">
        <v>36939.4</v>
      </c>
      <c r="L36" s="19">
        <v>38055.4</v>
      </c>
      <c r="M36" s="19">
        <v>33343.4</v>
      </c>
      <c r="N36" s="19">
        <v>39171.4</v>
      </c>
      <c r="O36" s="19">
        <v>67677.8</v>
      </c>
      <c r="P36" s="19">
        <v>50944.6</v>
      </c>
      <c r="Q36" s="19">
        <v>50200.6</v>
      </c>
    </row>
    <row r="37" spans="1:17" ht="25.5" customHeight="1" thickBot="1" x14ac:dyDescent="0.25">
      <c r="A37" s="3" t="s">
        <v>22</v>
      </c>
      <c r="B37" s="21">
        <v>2775634.7933435631</v>
      </c>
      <c r="C37" s="21">
        <v>2983501.2481438974</v>
      </c>
      <c r="D37" s="21">
        <v>2769645.0100000002</v>
      </c>
      <c r="E37" s="21">
        <v>2367095.94</v>
      </c>
      <c r="F37" s="21">
        <v>2628934.4</v>
      </c>
      <c r="G37" s="21">
        <v>3089417.44</v>
      </c>
      <c r="H37" s="21">
        <v>2928414.97</v>
      </c>
      <c r="I37" s="21">
        <v>6758089.120000001</v>
      </c>
      <c r="J37" s="21">
        <v>6805569.8800000008</v>
      </c>
      <c r="K37" s="21">
        <v>5972526.5200000005</v>
      </c>
      <c r="L37" s="21">
        <v>5849482.4700000007</v>
      </c>
      <c r="M37" s="21">
        <v>7348301.6900000013</v>
      </c>
      <c r="N37" s="21">
        <v>7105813.1500000004</v>
      </c>
      <c r="O37" s="21">
        <v>6534507.9999999991</v>
      </c>
      <c r="P37" s="21">
        <v>6121960.6999999993</v>
      </c>
      <c r="Q37" s="21">
        <v>7566060.7699999996</v>
      </c>
    </row>
    <row r="39" spans="1:17" x14ac:dyDescent="0.2">
      <c r="A39" s="22" t="s">
        <v>23</v>
      </c>
      <c r="B39" s="22"/>
      <c r="C39" s="22"/>
    </row>
    <row r="40" spans="1:17" x14ac:dyDescent="0.2">
      <c r="A40" s="23" t="s">
        <v>24</v>
      </c>
      <c r="B40" s="23"/>
      <c r="C40" s="23"/>
    </row>
    <row r="41" spans="1:17" x14ac:dyDescent="0.2">
      <c r="A41" s="23"/>
      <c r="B41" s="23"/>
      <c r="C41" s="23"/>
      <c r="M41" s="26"/>
    </row>
  </sheetData>
  <sheetProtection algorithmName="SHA-512" hashValue="Ichp2RD/51AFcqSonVE3tuHoydsfIzaejllC80mRpUMEbF/rPF+cpSeVorsnJcqnIbb3b5xBdPsVm2Ei4rgfqA==" saltValue="JhwZOxIFSHdHY/ZNnvrcKA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6:Q16"/>
  </mergeCells>
  <pageMargins left="0.7" right="0.7" top="0.75" bottom="0.75" header="0.3" footer="0.3"/>
  <pageSetup paperSize="9"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FC90E-EFA2-4173-BB3E-F313768B4712}">
  <sheetPr>
    <tabColor rgb="FFC92274"/>
    <pageSetUpPr fitToPage="1"/>
  </sheetPr>
  <dimension ref="A15:U41"/>
  <sheetViews>
    <sheetView showGridLines="0" workbookViewId="0">
      <selection activeCell="B16" sqref="B16:U16"/>
    </sheetView>
  </sheetViews>
  <sheetFormatPr baseColWidth="10" defaultColWidth="53.7109375" defaultRowHeight="11.25" x14ac:dyDescent="0.2"/>
  <cols>
    <col min="1" max="1" width="26.85546875" style="1" customWidth="1"/>
    <col min="2" max="21" width="10.28515625" style="1" customWidth="1"/>
    <col min="22" max="255" width="53.7109375" style="1"/>
    <col min="256" max="256" width="27.7109375" style="1" bestFit="1" customWidth="1"/>
    <col min="257" max="268" width="12.28515625" style="1" bestFit="1" customWidth="1"/>
    <col min="269" max="511" width="53.7109375" style="1"/>
    <col min="512" max="512" width="27.7109375" style="1" bestFit="1" customWidth="1"/>
    <col min="513" max="524" width="12.28515625" style="1" bestFit="1" customWidth="1"/>
    <col min="525" max="767" width="53.7109375" style="1"/>
    <col min="768" max="768" width="27.7109375" style="1" bestFit="1" customWidth="1"/>
    <col min="769" max="780" width="12.28515625" style="1" bestFit="1" customWidth="1"/>
    <col min="781" max="1023" width="53.7109375" style="1"/>
    <col min="1024" max="1024" width="27.7109375" style="1" bestFit="1" customWidth="1"/>
    <col min="1025" max="1036" width="12.28515625" style="1" bestFit="1" customWidth="1"/>
    <col min="1037" max="1279" width="53.7109375" style="1"/>
    <col min="1280" max="1280" width="27.7109375" style="1" bestFit="1" customWidth="1"/>
    <col min="1281" max="1292" width="12.28515625" style="1" bestFit="1" customWidth="1"/>
    <col min="1293" max="1535" width="53.7109375" style="1"/>
    <col min="1536" max="1536" width="27.7109375" style="1" bestFit="1" customWidth="1"/>
    <col min="1537" max="1548" width="12.28515625" style="1" bestFit="1" customWidth="1"/>
    <col min="1549" max="1791" width="53.7109375" style="1"/>
    <col min="1792" max="1792" width="27.7109375" style="1" bestFit="1" customWidth="1"/>
    <col min="1793" max="1804" width="12.28515625" style="1" bestFit="1" customWidth="1"/>
    <col min="1805" max="2047" width="53.7109375" style="1"/>
    <col min="2048" max="2048" width="27.7109375" style="1" bestFit="1" customWidth="1"/>
    <col min="2049" max="2060" width="12.28515625" style="1" bestFit="1" customWidth="1"/>
    <col min="2061" max="2303" width="53.7109375" style="1"/>
    <col min="2304" max="2304" width="27.7109375" style="1" bestFit="1" customWidth="1"/>
    <col min="2305" max="2316" width="12.28515625" style="1" bestFit="1" customWidth="1"/>
    <col min="2317" max="2559" width="53.7109375" style="1"/>
    <col min="2560" max="2560" width="27.7109375" style="1" bestFit="1" customWidth="1"/>
    <col min="2561" max="2572" width="12.28515625" style="1" bestFit="1" customWidth="1"/>
    <col min="2573" max="2815" width="53.7109375" style="1"/>
    <col min="2816" max="2816" width="27.7109375" style="1" bestFit="1" customWidth="1"/>
    <col min="2817" max="2828" width="12.28515625" style="1" bestFit="1" customWidth="1"/>
    <col min="2829" max="3071" width="53.7109375" style="1"/>
    <col min="3072" max="3072" width="27.7109375" style="1" bestFit="1" customWidth="1"/>
    <col min="3073" max="3084" width="12.28515625" style="1" bestFit="1" customWidth="1"/>
    <col min="3085" max="3327" width="53.7109375" style="1"/>
    <col min="3328" max="3328" width="27.7109375" style="1" bestFit="1" customWidth="1"/>
    <col min="3329" max="3340" width="12.28515625" style="1" bestFit="1" customWidth="1"/>
    <col min="3341" max="3583" width="53.7109375" style="1"/>
    <col min="3584" max="3584" width="27.7109375" style="1" bestFit="1" customWidth="1"/>
    <col min="3585" max="3596" width="12.28515625" style="1" bestFit="1" customWidth="1"/>
    <col min="3597" max="3839" width="53.7109375" style="1"/>
    <col min="3840" max="3840" width="27.7109375" style="1" bestFit="1" customWidth="1"/>
    <col min="3841" max="3852" width="12.28515625" style="1" bestFit="1" customWidth="1"/>
    <col min="3853" max="4095" width="53.7109375" style="1"/>
    <col min="4096" max="4096" width="27.7109375" style="1" bestFit="1" customWidth="1"/>
    <col min="4097" max="4108" width="12.28515625" style="1" bestFit="1" customWidth="1"/>
    <col min="4109" max="4351" width="53.7109375" style="1"/>
    <col min="4352" max="4352" width="27.7109375" style="1" bestFit="1" customWidth="1"/>
    <col min="4353" max="4364" width="12.28515625" style="1" bestFit="1" customWidth="1"/>
    <col min="4365" max="4607" width="53.7109375" style="1"/>
    <col min="4608" max="4608" width="27.7109375" style="1" bestFit="1" customWidth="1"/>
    <col min="4609" max="4620" width="12.28515625" style="1" bestFit="1" customWidth="1"/>
    <col min="4621" max="4863" width="53.7109375" style="1"/>
    <col min="4864" max="4864" width="27.7109375" style="1" bestFit="1" customWidth="1"/>
    <col min="4865" max="4876" width="12.28515625" style="1" bestFit="1" customWidth="1"/>
    <col min="4877" max="5119" width="53.7109375" style="1"/>
    <col min="5120" max="5120" width="27.7109375" style="1" bestFit="1" customWidth="1"/>
    <col min="5121" max="5132" width="12.28515625" style="1" bestFit="1" customWidth="1"/>
    <col min="5133" max="5375" width="53.7109375" style="1"/>
    <col min="5376" max="5376" width="27.7109375" style="1" bestFit="1" customWidth="1"/>
    <col min="5377" max="5388" width="12.28515625" style="1" bestFit="1" customWidth="1"/>
    <col min="5389" max="5631" width="53.7109375" style="1"/>
    <col min="5632" max="5632" width="27.7109375" style="1" bestFit="1" customWidth="1"/>
    <col min="5633" max="5644" width="12.28515625" style="1" bestFit="1" customWidth="1"/>
    <col min="5645" max="5887" width="53.7109375" style="1"/>
    <col min="5888" max="5888" width="27.7109375" style="1" bestFit="1" customWidth="1"/>
    <col min="5889" max="5900" width="12.28515625" style="1" bestFit="1" customWidth="1"/>
    <col min="5901" max="6143" width="53.7109375" style="1"/>
    <col min="6144" max="6144" width="27.7109375" style="1" bestFit="1" customWidth="1"/>
    <col min="6145" max="6156" width="12.28515625" style="1" bestFit="1" customWidth="1"/>
    <col min="6157" max="6399" width="53.7109375" style="1"/>
    <col min="6400" max="6400" width="27.7109375" style="1" bestFit="1" customWidth="1"/>
    <col min="6401" max="6412" width="12.28515625" style="1" bestFit="1" customWidth="1"/>
    <col min="6413" max="6655" width="53.7109375" style="1"/>
    <col min="6656" max="6656" width="27.7109375" style="1" bestFit="1" customWidth="1"/>
    <col min="6657" max="6668" width="12.28515625" style="1" bestFit="1" customWidth="1"/>
    <col min="6669" max="6911" width="53.7109375" style="1"/>
    <col min="6912" max="6912" width="27.7109375" style="1" bestFit="1" customWidth="1"/>
    <col min="6913" max="6924" width="12.28515625" style="1" bestFit="1" customWidth="1"/>
    <col min="6925" max="7167" width="53.7109375" style="1"/>
    <col min="7168" max="7168" width="27.7109375" style="1" bestFit="1" customWidth="1"/>
    <col min="7169" max="7180" width="12.28515625" style="1" bestFit="1" customWidth="1"/>
    <col min="7181" max="7423" width="53.7109375" style="1"/>
    <col min="7424" max="7424" width="27.7109375" style="1" bestFit="1" customWidth="1"/>
    <col min="7425" max="7436" width="12.28515625" style="1" bestFit="1" customWidth="1"/>
    <col min="7437" max="7679" width="53.7109375" style="1"/>
    <col min="7680" max="7680" width="27.7109375" style="1" bestFit="1" customWidth="1"/>
    <col min="7681" max="7692" width="12.28515625" style="1" bestFit="1" customWidth="1"/>
    <col min="7693" max="7935" width="53.7109375" style="1"/>
    <col min="7936" max="7936" width="27.7109375" style="1" bestFit="1" customWidth="1"/>
    <col min="7937" max="7948" width="12.28515625" style="1" bestFit="1" customWidth="1"/>
    <col min="7949" max="8191" width="53.7109375" style="1"/>
    <col min="8192" max="8192" width="27.7109375" style="1" bestFit="1" customWidth="1"/>
    <col min="8193" max="8204" width="12.28515625" style="1" bestFit="1" customWidth="1"/>
    <col min="8205" max="8447" width="53.7109375" style="1"/>
    <col min="8448" max="8448" width="27.7109375" style="1" bestFit="1" customWidth="1"/>
    <col min="8449" max="8460" width="12.28515625" style="1" bestFit="1" customWidth="1"/>
    <col min="8461" max="8703" width="53.7109375" style="1"/>
    <col min="8704" max="8704" width="27.7109375" style="1" bestFit="1" customWidth="1"/>
    <col min="8705" max="8716" width="12.28515625" style="1" bestFit="1" customWidth="1"/>
    <col min="8717" max="8959" width="53.7109375" style="1"/>
    <col min="8960" max="8960" width="27.7109375" style="1" bestFit="1" customWidth="1"/>
    <col min="8961" max="8972" width="12.28515625" style="1" bestFit="1" customWidth="1"/>
    <col min="8973" max="9215" width="53.7109375" style="1"/>
    <col min="9216" max="9216" width="27.7109375" style="1" bestFit="1" customWidth="1"/>
    <col min="9217" max="9228" width="12.28515625" style="1" bestFit="1" customWidth="1"/>
    <col min="9229" max="9471" width="53.7109375" style="1"/>
    <col min="9472" max="9472" width="27.7109375" style="1" bestFit="1" customWidth="1"/>
    <col min="9473" max="9484" width="12.28515625" style="1" bestFit="1" customWidth="1"/>
    <col min="9485" max="9727" width="53.7109375" style="1"/>
    <col min="9728" max="9728" width="27.7109375" style="1" bestFit="1" customWidth="1"/>
    <col min="9729" max="9740" width="12.28515625" style="1" bestFit="1" customWidth="1"/>
    <col min="9741" max="9983" width="53.7109375" style="1"/>
    <col min="9984" max="9984" width="27.7109375" style="1" bestFit="1" customWidth="1"/>
    <col min="9985" max="9996" width="12.28515625" style="1" bestFit="1" customWidth="1"/>
    <col min="9997" max="10239" width="53.7109375" style="1"/>
    <col min="10240" max="10240" width="27.7109375" style="1" bestFit="1" customWidth="1"/>
    <col min="10241" max="10252" width="12.28515625" style="1" bestFit="1" customWidth="1"/>
    <col min="10253" max="10495" width="53.7109375" style="1"/>
    <col min="10496" max="10496" width="27.7109375" style="1" bestFit="1" customWidth="1"/>
    <col min="10497" max="10508" width="12.28515625" style="1" bestFit="1" customWidth="1"/>
    <col min="10509" max="10751" width="53.7109375" style="1"/>
    <col min="10752" max="10752" width="27.7109375" style="1" bestFit="1" customWidth="1"/>
    <col min="10753" max="10764" width="12.28515625" style="1" bestFit="1" customWidth="1"/>
    <col min="10765" max="11007" width="53.7109375" style="1"/>
    <col min="11008" max="11008" width="27.7109375" style="1" bestFit="1" customWidth="1"/>
    <col min="11009" max="11020" width="12.28515625" style="1" bestFit="1" customWidth="1"/>
    <col min="11021" max="11263" width="53.7109375" style="1"/>
    <col min="11264" max="11264" width="27.7109375" style="1" bestFit="1" customWidth="1"/>
    <col min="11265" max="11276" width="12.28515625" style="1" bestFit="1" customWidth="1"/>
    <col min="11277" max="11519" width="53.7109375" style="1"/>
    <col min="11520" max="11520" width="27.7109375" style="1" bestFit="1" customWidth="1"/>
    <col min="11521" max="11532" width="12.28515625" style="1" bestFit="1" customWidth="1"/>
    <col min="11533" max="11775" width="53.7109375" style="1"/>
    <col min="11776" max="11776" width="27.7109375" style="1" bestFit="1" customWidth="1"/>
    <col min="11777" max="11788" width="12.28515625" style="1" bestFit="1" customWidth="1"/>
    <col min="11789" max="12031" width="53.7109375" style="1"/>
    <col min="12032" max="12032" width="27.7109375" style="1" bestFit="1" customWidth="1"/>
    <col min="12033" max="12044" width="12.28515625" style="1" bestFit="1" customWidth="1"/>
    <col min="12045" max="12287" width="53.7109375" style="1"/>
    <col min="12288" max="12288" width="27.7109375" style="1" bestFit="1" customWidth="1"/>
    <col min="12289" max="12300" width="12.28515625" style="1" bestFit="1" customWidth="1"/>
    <col min="12301" max="12543" width="53.7109375" style="1"/>
    <col min="12544" max="12544" width="27.7109375" style="1" bestFit="1" customWidth="1"/>
    <col min="12545" max="12556" width="12.28515625" style="1" bestFit="1" customWidth="1"/>
    <col min="12557" max="12799" width="53.7109375" style="1"/>
    <col min="12800" max="12800" width="27.7109375" style="1" bestFit="1" customWidth="1"/>
    <col min="12801" max="12812" width="12.28515625" style="1" bestFit="1" customWidth="1"/>
    <col min="12813" max="13055" width="53.7109375" style="1"/>
    <col min="13056" max="13056" width="27.7109375" style="1" bestFit="1" customWidth="1"/>
    <col min="13057" max="13068" width="12.28515625" style="1" bestFit="1" customWidth="1"/>
    <col min="13069" max="13311" width="53.7109375" style="1"/>
    <col min="13312" max="13312" width="27.7109375" style="1" bestFit="1" customWidth="1"/>
    <col min="13313" max="13324" width="12.28515625" style="1" bestFit="1" customWidth="1"/>
    <col min="13325" max="13567" width="53.7109375" style="1"/>
    <col min="13568" max="13568" width="27.7109375" style="1" bestFit="1" customWidth="1"/>
    <col min="13569" max="13580" width="12.28515625" style="1" bestFit="1" customWidth="1"/>
    <col min="13581" max="13823" width="53.7109375" style="1"/>
    <col min="13824" max="13824" width="27.7109375" style="1" bestFit="1" customWidth="1"/>
    <col min="13825" max="13836" width="12.28515625" style="1" bestFit="1" customWidth="1"/>
    <col min="13837" max="14079" width="53.7109375" style="1"/>
    <col min="14080" max="14080" width="27.7109375" style="1" bestFit="1" customWidth="1"/>
    <col min="14081" max="14092" width="12.28515625" style="1" bestFit="1" customWidth="1"/>
    <col min="14093" max="14335" width="53.7109375" style="1"/>
    <col min="14336" max="14336" width="27.7109375" style="1" bestFit="1" customWidth="1"/>
    <col min="14337" max="14348" width="12.28515625" style="1" bestFit="1" customWidth="1"/>
    <col min="14349" max="14591" width="53.7109375" style="1"/>
    <col min="14592" max="14592" width="27.7109375" style="1" bestFit="1" customWidth="1"/>
    <col min="14593" max="14604" width="12.28515625" style="1" bestFit="1" customWidth="1"/>
    <col min="14605" max="14847" width="53.7109375" style="1"/>
    <col min="14848" max="14848" width="27.7109375" style="1" bestFit="1" customWidth="1"/>
    <col min="14849" max="14860" width="12.28515625" style="1" bestFit="1" customWidth="1"/>
    <col min="14861" max="15103" width="53.7109375" style="1"/>
    <col min="15104" max="15104" width="27.7109375" style="1" bestFit="1" customWidth="1"/>
    <col min="15105" max="15116" width="12.28515625" style="1" bestFit="1" customWidth="1"/>
    <col min="15117" max="15359" width="53.7109375" style="1"/>
    <col min="15360" max="15360" width="27.7109375" style="1" bestFit="1" customWidth="1"/>
    <col min="15361" max="15372" width="12.28515625" style="1" bestFit="1" customWidth="1"/>
    <col min="15373" max="15615" width="53.7109375" style="1"/>
    <col min="15616" max="15616" width="27.7109375" style="1" bestFit="1" customWidth="1"/>
    <col min="15617" max="15628" width="12.28515625" style="1" bestFit="1" customWidth="1"/>
    <col min="15629" max="15871" width="53.7109375" style="1"/>
    <col min="15872" max="15872" width="27.7109375" style="1" bestFit="1" customWidth="1"/>
    <col min="15873" max="15884" width="12.28515625" style="1" bestFit="1" customWidth="1"/>
    <col min="15885" max="16127" width="53.7109375" style="1"/>
    <col min="16128" max="16128" width="27.7109375" style="1" bestFit="1" customWidth="1"/>
    <col min="16129" max="16140" width="12.28515625" style="1" bestFit="1" customWidth="1"/>
    <col min="16141" max="16384" width="53.7109375" style="1"/>
  </cols>
  <sheetData>
    <row r="15" spans="1:21" ht="12" thickBot="1" x14ac:dyDescent="0.25"/>
    <row r="16" spans="1:21" ht="20.100000000000001" customHeight="1" thickBot="1" x14ac:dyDescent="0.25">
      <c r="A16" s="25"/>
      <c r="B16" s="61" t="s">
        <v>26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s="24" customFormat="1" ht="25.5" customHeight="1" thickBot="1" x14ac:dyDescent="0.3">
      <c r="A17" s="2" t="s">
        <v>1</v>
      </c>
      <c r="B17" s="4">
        <v>2000</v>
      </c>
      <c r="C17" s="5">
        <v>2001</v>
      </c>
      <c r="D17" s="5">
        <v>2002</v>
      </c>
      <c r="E17" s="5">
        <v>2003</v>
      </c>
      <c r="F17" s="5">
        <v>2004</v>
      </c>
      <c r="G17" s="5">
        <v>2005</v>
      </c>
      <c r="H17" s="5">
        <v>2006</v>
      </c>
      <c r="I17" s="5">
        <v>2007</v>
      </c>
      <c r="J17" s="5">
        <v>2008</v>
      </c>
      <c r="K17" s="5">
        <v>2009</v>
      </c>
      <c r="L17" s="5">
        <v>2010</v>
      </c>
      <c r="M17" s="5">
        <v>2011</v>
      </c>
      <c r="N17" s="5">
        <v>2012</v>
      </c>
      <c r="O17" s="5">
        <v>2013</v>
      </c>
      <c r="P17" s="5">
        <v>2014</v>
      </c>
      <c r="Q17" s="5">
        <v>2015</v>
      </c>
      <c r="R17" s="5">
        <v>2016</v>
      </c>
      <c r="S17" s="5">
        <v>2017</v>
      </c>
      <c r="T17" s="5">
        <v>2018</v>
      </c>
      <c r="U17" s="6" t="s">
        <v>2</v>
      </c>
    </row>
    <row r="18" spans="1:21" ht="25.5" customHeight="1" x14ac:dyDescent="0.2">
      <c r="A18" s="7" t="s">
        <v>3</v>
      </c>
      <c r="B18" s="8"/>
      <c r="C18" s="9"/>
      <c r="D18" s="9">
        <v>251792.8</v>
      </c>
      <c r="E18" s="9">
        <v>485463.89</v>
      </c>
      <c r="F18" s="9">
        <v>499790.37</v>
      </c>
      <c r="G18" s="9">
        <v>476228.49</v>
      </c>
      <c r="H18" s="9">
        <v>506785.34</v>
      </c>
      <c r="I18" s="9">
        <v>565043.92000000004</v>
      </c>
      <c r="J18" s="9">
        <v>520246.71</v>
      </c>
      <c r="K18" s="9">
        <v>623954.66</v>
      </c>
      <c r="L18" s="9">
        <v>714332.4</v>
      </c>
      <c r="M18" s="9">
        <v>670285.49</v>
      </c>
      <c r="N18" s="9">
        <v>543133.44999999995</v>
      </c>
      <c r="O18" s="9">
        <v>634212.86</v>
      </c>
      <c r="P18" s="9">
        <v>600000</v>
      </c>
      <c r="Q18" s="9">
        <v>632855.06000000006</v>
      </c>
      <c r="R18" s="9">
        <v>538643.75</v>
      </c>
      <c r="S18" s="9">
        <v>957348.6</v>
      </c>
      <c r="T18" s="9">
        <v>518965.06</v>
      </c>
      <c r="U18" s="10">
        <v>620000</v>
      </c>
    </row>
    <row r="19" spans="1:21" ht="25.5" customHeight="1" x14ac:dyDescent="0.2">
      <c r="A19" s="11" t="s">
        <v>4</v>
      </c>
      <c r="B19" s="12"/>
      <c r="C19" s="13"/>
      <c r="D19" s="13"/>
      <c r="E19" s="13"/>
      <c r="F19" s="13"/>
      <c r="G19" s="13"/>
      <c r="H19" s="13"/>
      <c r="I19" s="13"/>
      <c r="J19" s="13"/>
      <c r="K19" s="13">
        <v>72150.39</v>
      </c>
      <c r="L19" s="13">
        <v>269243.48</v>
      </c>
      <c r="M19" s="13">
        <v>182392.77</v>
      </c>
      <c r="N19" s="13">
        <v>138903.62</v>
      </c>
      <c r="O19" s="13">
        <v>217810.02</v>
      </c>
      <c r="P19" s="13">
        <v>159593.32999999999</v>
      </c>
      <c r="Q19" s="13">
        <v>166259.60999999999</v>
      </c>
      <c r="R19" s="13">
        <v>312912.3</v>
      </c>
      <c r="S19" s="13">
        <v>242022.94</v>
      </c>
      <c r="T19" s="13">
        <v>230370.32</v>
      </c>
      <c r="U19" s="14">
        <v>250000</v>
      </c>
    </row>
    <row r="20" spans="1:21" ht="25.5" customHeight="1" x14ac:dyDescent="0.2">
      <c r="A20" s="11" t="s">
        <v>5</v>
      </c>
      <c r="B20" s="12">
        <v>80753.918576892858</v>
      </c>
      <c r="C20" s="13">
        <v>83724.352316193152</v>
      </c>
      <c r="D20" s="13">
        <v>94512</v>
      </c>
      <c r="E20" s="13">
        <v>102855.46</v>
      </c>
      <c r="F20" s="13">
        <v>128192.98</v>
      </c>
      <c r="G20" s="13">
        <v>163887.6</v>
      </c>
      <c r="H20" s="13">
        <v>188886.55</v>
      </c>
      <c r="I20" s="13">
        <v>291529.83</v>
      </c>
      <c r="J20" s="13">
        <v>462187.96</v>
      </c>
      <c r="K20" s="13">
        <v>227735.01</v>
      </c>
      <c r="L20" s="13">
        <v>308330.93</v>
      </c>
      <c r="M20" s="13">
        <v>337284.98</v>
      </c>
      <c r="N20" s="13">
        <v>340418.02</v>
      </c>
      <c r="O20" s="13">
        <v>383547.4</v>
      </c>
      <c r="P20" s="13">
        <v>296966.78000000003</v>
      </c>
      <c r="Q20" s="13">
        <v>121167.38</v>
      </c>
      <c r="R20" s="13">
        <v>281631.09000000003</v>
      </c>
      <c r="S20" s="13">
        <v>360026.35</v>
      </c>
      <c r="T20" s="13">
        <v>338777.98</v>
      </c>
      <c r="U20" s="14">
        <v>320000</v>
      </c>
    </row>
    <row r="21" spans="1:21" ht="25.5" customHeight="1" x14ac:dyDescent="0.2">
      <c r="A21" s="11" t="s">
        <v>6</v>
      </c>
      <c r="B21" s="12">
        <v>427024.65796890919</v>
      </c>
      <c r="C21" s="13">
        <v>263285.67993475444</v>
      </c>
      <c r="D21" s="13">
        <v>499132.15</v>
      </c>
      <c r="E21" s="13">
        <v>622627.15</v>
      </c>
      <c r="F21" s="13">
        <v>581546.44999999995</v>
      </c>
      <c r="G21" s="13">
        <v>690331.1</v>
      </c>
      <c r="H21" s="13">
        <v>548924.94999999995</v>
      </c>
      <c r="I21" s="13">
        <f>640776.45-11597.35</f>
        <v>629179.1</v>
      </c>
      <c r="J21" s="13">
        <v>834896.5</v>
      </c>
      <c r="K21" s="13">
        <v>819145.1</v>
      </c>
      <c r="L21" s="13">
        <v>1063339.55</v>
      </c>
      <c r="M21" s="13">
        <v>1237488.49</v>
      </c>
      <c r="N21" s="13">
        <v>1137550.6200000001</v>
      </c>
      <c r="O21" s="13">
        <v>1429049.06</v>
      </c>
      <c r="P21" s="13">
        <v>1323565.8</v>
      </c>
      <c r="Q21" s="13">
        <v>1507791.07</v>
      </c>
      <c r="R21" s="13">
        <v>1575122.01</v>
      </c>
      <c r="S21" s="13">
        <v>1592105.27</v>
      </c>
      <c r="T21" s="13">
        <v>1473653.75</v>
      </c>
      <c r="U21" s="14">
        <v>1600000</v>
      </c>
    </row>
    <row r="22" spans="1:21" ht="25.5" customHeight="1" x14ac:dyDescent="0.2">
      <c r="A22" s="11" t="s">
        <v>7</v>
      </c>
      <c r="B22" s="12"/>
      <c r="C22" s="13"/>
      <c r="D22" s="13">
        <v>152017.28</v>
      </c>
      <c r="E22" s="13">
        <v>222352.76</v>
      </c>
      <c r="F22" s="13">
        <v>323926.03000000003</v>
      </c>
      <c r="G22" s="13">
        <v>299560.56</v>
      </c>
      <c r="H22" s="13">
        <v>293966.51</v>
      </c>
      <c r="I22" s="13">
        <v>289546.99</v>
      </c>
      <c r="J22" s="13">
        <v>456902.78</v>
      </c>
      <c r="K22" s="13">
        <v>472677.87</v>
      </c>
      <c r="L22" s="13">
        <v>408707.3</v>
      </c>
      <c r="M22" s="13">
        <v>311046.53000000003</v>
      </c>
      <c r="N22" s="13">
        <v>544283.93000000005</v>
      </c>
      <c r="O22" s="13">
        <v>206539.32</v>
      </c>
      <c r="P22" s="13">
        <v>610395.12</v>
      </c>
      <c r="Q22" s="13">
        <v>542517.36</v>
      </c>
      <c r="R22" s="13">
        <v>450980.73</v>
      </c>
      <c r="S22" s="13">
        <v>409884</v>
      </c>
      <c r="T22" s="13">
        <v>431064.27</v>
      </c>
      <c r="U22" s="14">
        <v>500000</v>
      </c>
    </row>
    <row r="23" spans="1:21" ht="25.5" customHeight="1" x14ac:dyDescent="0.2">
      <c r="A23" s="11" t="s">
        <v>8</v>
      </c>
      <c r="B23" s="12"/>
      <c r="C23" s="13"/>
      <c r="D23" s="13">
        <v>12</v>
      </c>
      <c r="E23" s="13">
        <v>80</v>
      </c>
      <c r="F23" s="13">
        <v>503742.21</v>
      </c>
      <c r="G23" s="13">
        <v>493690.91</v>
      </c>
      <c r="H23" s="13">
        <v>868952.86</v>
      </c>
      <c r="I23" s="13">
        <v>541420.52</v>
      </c>
      <c r="J23" s="13">
        <v>702337.12</v>
      </c>
      <c r="K23" s="13">
        <v>600539.82999999996</v>
      </c>
      <c r="L23" s="13">
        <v>787999.45</v>
      </c>
      <c r="M23" s="13">
        <v>1094547.95</v>
      </c>
      <c r="N23" s="13">
        <v>1193746.1299999999</v>
      </c>
      <c r="O23" s="13">
        <v>1130539.82</v>
      </c>
      <c r="P23" s="13">
        <v>618252.06999999995</v>
      </c>
      <c r="Q23" s="13">
        <v>1453524.83</v>
      </c>
      <c r="R23" s="13">
        <v>1025017.96</v>
      </c>
      <c r="S23" s="13">
        <v>946434.06</v>
      </c>
      <c r="T23" s="13">
        <v>1096483.6000000001</v>
      </c>
      <c r="U23" s="14">
        <v>1000020</v>
      </c>
    </row>
    <row r="24" spans="1:21" ht="25.5" customHeight="1" x14ac:dyDescent="0.2">
      <c r="A24" s="11" t="s">
        <v>9</v>
      </c>
      <c r="B24" s="12"/>
      <c r="C24" s="13">
        <v>99.157409909295765</v>
      </c>
      <c r="D24" s="13"/>
      <c r="E24" s="13">
        <v>304939.65000000002</v>
      </c>
      <c r="F24" s="13">
        <v>395672.47</v>
      </c>
      <c r="G24" s="13">
        <v>265358.78999999998</v>
      </c>
      <c r="H24" s="13">
        <v>372288.82</v>
      </c>
      <c r="I24" s="13">
        <v>388384.79</v>
      </c>
      <c r="J24" s="13">
        <v>566835.5</v>
      </c>
      <c r="K24" s="13">
        <v>569459.63</v>
      </c>
      <c r="L24" s="13">
        <v>561649.43999999994</v>
      </c>
      <c r="M24" s="13">
        <v>574550.07999999996</v>
      </c>
      <c r="N24" s="13">
        <v>488003.04</v>
      </c>
      <c r="O24" s="13">
        <v>402759.73</v>
      </c>
      <c r="P24" s="13">
        <v>469728.24</v>
      </c>
      <c r="Q24" s="13">
        <v>586836.94999999995</v>
      </c>
      <c r="R24" s="13">
        <v>366373.23</v>
      </c>
      <c r="S24" s="13">
        <v>422930.34</v>
      </c>
      <c r="T24" s="13">
        <v>379213.22</v>
      </c>
      <c r="U24" s="14">
        <v>420000</v>
      </c>
    </row>
    <row r="25" spans="1:21" ht="25.5" customHeight="1" x14ac:dyDescent="0.2">
      <c r="A25" s="11" t="s">
        <v>10</v>
      </c>
      <c r="B25" s="12"/>
      <c r="C25" s="13"/>
      <c r="D25" s="13">
        <v>129888.73</v>
      </c>
      <c r="E25" s="13">
        <v>124437.49</v>
      </c>
      <c r="F25" s="13">
        <v>155380.12</v>
      </c>
      <c r="G25" s="13">
        <v>156808.54999999999</v>
      </c>
      <c r="H25" s="13">
        <v>161804.63</v>
      </c>
      <c r="I25" s="13">
        <v>183991.87</v>
      </c>
      <c r="J25" s="13">
        <v>173567.57</v>
      </c>
      <c r="K25" s="13">
        <v>296476.56</v>
      </c>
      <c r="L25" s="13">
        <v>257998.41</v>
      </c>
      <c r="M25" s="13">
        <v>248088.73</v>
      </c>
      <c r="N25" s="13">
        <v>277860.8</v>
      </c>
      <c r="O25" s="13">
        <v>275773.14</v>
      </c>
      <c r="P25" s="13">
        <v>271192.53000000003</v>
      </c>
      <c r="Q25" s="13">
        <v>271116.3</v>
      </c>
      <c r="R25" s="13">
        <v>283106.49</v>
      </c>
      <c r="S25" s="13">
        <v>276589.98</v>
      </c>
      <c r="T25" s="13">
        <v>299670.71999999997</v>
      </c>
      <c r="U25" s="14">
        <v>306000</v>
      </c>
    </row>
    <row r="26" spans="1:21" ht="25.5" customHeight="1" x14ac:dyDescent="0.2">
      <c r="A26" s="11" t="s">
        <v>11</v>
      </c>
      <c r="B26" s="12">
        <v>390445.1424024353</v>
      </c>
      <c r="C26" s="13">
        <v>216573.0703348298</v>
      </c>
      <c r="D26" s="13">
        <v>286688</v>
      </c>
      <c r="E26" s="13">
        <v>745778.49</v>
      </c>
      <c r="F26" s="13">
        <v>231521.38</v>
      </c>
      <c r="G26" s="13">
        <v>259703.21</v>
      </c>
      <c r="H26" s="13">
        <v>152652.60999999999</v>
      </c>
      <c r="I26" s="13">
        <v>271344.90999999997</v>
      </c>
      <c r="J26" s="13">
        <v>693078.42</v>
      </c>
      <c r="K26" s="13">
        <v>631869.78</v>
      </c>
      <c r="L26" s="13">
        <v>902904.26</v>
      </c>
      <c r="M26" s="15">
        <v>747135.28</v>
      </c>
      <c r="N26" s="15">
        <v>635602.53</v>
      </c>
      <c r="O26" s="15">
        <v>519418.83</v>
      </c>
      <c r="P26" s="15">
        <v>602612.46</v>
      </c>
      <c r="Q26" s="15">
        <v>599232.36</v>
      </c>
      <c r="R26" s="15">
        <v>616200.57999999996</v>
      </c>
      <c r="S26" s="15">
        <v>444318.17</v>
      </c>
      <c r="T26" s="15">
        <v>634102.61</v>
      </c>
      <c r="U26" s="16">
        <v>525000</v>
      </c>
    </row>
    <row r="27" spans="1:21" ht="25.5" customHeight="1" x14ac:dyDescent="0.2">
      <c r="A27" s="11" t="s">
        <v>12</v>
      </c>
      <c r="B27" s="12">
        <v>166218.03722864954</v>
      </c>
      <c r="C27" s="13">
        <v>184067.88316282391</v>
      </c>
      <c r="D27" s="13">
        <v>321198.56</v>
      </c>
      <c r="E27" s="13">
        <v>297637.67</v>
      </c>
      <c r="F27" s="13">
        <v>338352.63</v>
      </c>
      <c r="G27" s="13">
        <v>369000.74</v>
      </c>
      <c r="H27" s="13">
        <v>371918.86</v>
      </c>
      <c r="I27" s="13">
        <v>354199</v>
      </c>
      <c r="J27" s="13">
        <v>362138.91</v>
      </c>
      <c r="K27" s="13">
        <v>489437.93</v>
      </c>
      <c r="L27" s="13">
        <v>524773.42000000004</v>
      </c>
      <c r="M27" s="13">
        <v>543262.54</v>
      </c>
      <c r="N27" s="13">
        <v>545047.98</v>
      </c>
      <c r="O27" s="13">
        <v>598952.89</v>
      </c>
      <c r="P27" s="13">
        <v>520639.65</v>
      </c>
      <c r="Q27" s="13">
        <v>515511.76</v>
      </c>
      <c r="R27" s="13">
        <v>515922.77</v>
      </c>
      <c r="S27" s="13">
        <v>319716.34000000003</v>
      </c>
      <c r="T27" s="13">
        <v>544185.41</v>
      </c>
      <c r="U27" s="14">
        <v>563600</v>
      </c>
    </row>
    <row r="28" spans="1:21" ht="25.5" customHeight="1" x14ac:dyDescent="0.2">
      <c r="A28" s="11" t="s">
        <v>13</v>
      </c>
      <c r="B28" s="12"/>
      <c r="C28" s="13"/>
      <c r="D28" s="13"/>
      <c r="E28" s="13"/>
      <c r="F28" s="13">
        <v>56122.82</v>
      </c>
      <c r="G28" s="13">
        <v>166464.5</v>
      </c>
      <c r="H28" s="13">
        <v>170913.53</v>
      </c>
      <c r="I28" s="13">
        <v>167224.54</v>
      </c>
      <c r="J28" s="13">
        <v>192699.62</v>
      </c>
      <c r="K28" s="13">
        <v>175820.02</v>
      </c>
      <c r="L28" s="13">
        <v>168811.57</v>
      </c>
      <c r="M28" s="15">
        <v>153951.25</v>
      </c>
      <c r="N28" s="15">
        <v>139029.57999999999</v>
      </c>
      <c r="O28" s="15">
        <v>159764.01999999999</v>
      </c>
      <c r="P28" s="15">
        <v>165921.04</v>
      </c>
      <c r="Q28" s="15">
        <v>168077.34</v>
      </c>
      <c r="R28" s="15">
        <v>151302.10999999999</v>
      </c>
      <c r="S28" s="15">
        <v>139341.34</v>
      </c>
      <c r="T28" s="15">
        <v>66840.34</v>
      </c>
      <c r="U28" s="16">
        <v>172000</v>
      </c>
    </row>
    <row r="29" spans="1:21" ht="25.5" customHeight="1" x14ac:dyDescent="0.2">
      <c r="A29" s="11" t="s">
        <v>14</v>
      </c>
      <c r="B29" s="12"/>
      <c r="C29" s="13"/>
      <c r="D29" s="13">
        <v>113545.97</v>
      </c>
      <c r="E29" s="13">
        <v>144169.1</v>
      </c>
      <c r="F29" s="13">
        <v>96398.58</v>
      </c>
      <c r="G29" s="13">
        <v>241888.62</v>
      </c>
      <c r="H29" s="13">
        <v>201083.42</v>
      </c>
      <c r="I29" s="13">
        <v>227610.9</v>
      </c>
      <c r="J29" s="13">
        <v>252159.84</v>
      </c>
      <c r="K29" s="13">
        <v>280678.53999999998</v>
      </c>
      <c r="L29" s="13">
        <v>750211.66</v>
      </c>
      <c r="M29" s="13">
        <v>698556.2</v>
      </c>
      <c r="N29" s="13">
        <v>625295.38</v>
      </c>
      <c r="O29" s="13">
        <v>920232.49</v>
      </c>
      <c r="P29" s="15">
        <v>1170854.8799999999</v>
      </c>
      <c r="Q29" s="15">
        <v>1247562.43</v>
      </c>
      <c r="R29" s="15">
        <v>1037740.31</v>
      </c>
      <c r="S29" s="15">
        <v>904994.21</v>
      </c>
      <c r="T29" s="15">
        <v>1146363.5</v>
      </c>
      <c r="U29" s="16">
        <v>1300000</v>
      </c>
    </row>
    <row r="30" spans="1:21" ht="25.5" customHeight="1" x14ac:dyDescent="0.2">
      <c r="A30" s="11" t="s">
        <v>15</v>
      </c>
      <c r="B30" s="12">
        <v>198074.36309956148</v>
      </c>
      <c r="C30" s="13">
        <v>192003.32673110245</v>
      </c>
      <c r="D30" s="13">
        <v>224720</v>
      </c>
      <c r="E30" s="13">
        <v>136072.95999999999</v>
      </c>
      <c r="F30" s="13">
        <v>242826.53</v>
      </c>
      <c r="G30" s="13">
        <v>226097.14</v>
      </c>
      <c r="H30" s="13">
        <v>234823</v>
      </c>
      <c r="I30" s="13">
        <v>381438.53</v>
      </c>
      <c r="J30" s="13">
        <v>412116.73</v>
      </c>
      <c r="K30" s="13">
        <v>441595.21</v>
      </c>
      <c r="L30" s="13">
        <v>342293.67</v>
      </c>
      <c r="M30" s="13">
        <v>402130.5</v>
      </c>
      <c r="N30" s="13">
        <v>432123.34</v>
      </c>
      <c r="O30" s="13">
        <v>397387.99</v>
      </c>
      <c r="P30" s="13">
        <v>529114.34</v>
      </c>
      <c r="Q30" s="13">
        <v>731084.66</v>
      </c>
      <c r="R30" s="15">
        <v>635032.26</v>
      </c>
      <c r="S30" s="15">
        <v>653208.49</v>
      </c>
      <c r="T30" s="15">
        <v>504418.22</v>
      </c>
      <c r="U30" s="16">
        <v>685088</v>
      </c>
    </row>
    <row r="31" spans="1:21" ht="25.5" customHeight="1" x14ac:dyDescent="0.2">
      <c r="A31" s="11" t="s">
        <v>16</v>
      </c>
      <c r="B31" s="12">
        <v>31369.239884084989</v>
      </c>
      <c r="C31" s="13">
        <v>62932.530819362466</v>
      </c>
      <c r="D31" s="13">
        <v>33843.54</v>
      </c>
      <c r="E31" s="13">
        <v>31005.94</v>
      </c>
      <c r="F31" s="13">
        <v>32547.98</v>
      </c>
      <c r="G31" s="13">
        <v>37258.730000000003</v>
      </c>
      <c r="H31" s="13">
        <v>39623.699999999997</v>
      </c>
      <c r="I31" s="13">
        <v>43899.199999999997</v>
      </c>
      <c r="J31" s="13">
        <v>52090.3</v>
      </c>
      <c r="K31" s="13">
        <v>49711.24</v>
      </c>
      <c r="L31" s="13">
        <v>57118.95</v>
      </c>
      <c r="M31" s="13">
        <v>110500.73</v>
      </c>
      <c r="N31" s="13">
        <v>87785.53</v>
      </c>
      <c r="O31" s="13">
        <v>118590.33</v>
      </c>
      <c r="P31" s="13">
        <v>123842.5</v>
      </c>
      <c r="Q31" s="13">
        <v>106825.92</v>
      </c>
      <c r="R31" s="13">
        <v>111971.92</v>
      </c>
      <c r="S31" s="15">
        <v>93211.15</v>
      </c>
      <c r="T31" s="15">
        <v>78365.73</v>
      </c>
      <c r="U31" s="16">
        <v>84000</v>
      </c>
    </row>
    <row r="32" spans="1:21" ht="25.5" customHeight="1" x14ac:dyDescent="0.2">
      <c r="A32" s="11" t="s">
        <v>17</v>
      </c>
      <c r="B32" s="12">
        <v>331536.14659431484</v>
      </c>
      <c r="C32" s="13">
        <v>320754.43915329489</v>
      </c>
      <c r="D32" s="13">
        <v>277097.03999999998</v>
      </c>
      <c r="E32" s="13">
        <v>281995.63</v>
      </c>
      <c r="F32" s="13">
        <v>236992.8</v>
      </c>
      <c r="G32" s="13">
        <v>266893.37</v>
      </c>
      <c r="H32" s="13">
        <v>251927.71</v>
      </c>
      <c r="I32" s="13">
        <v>273180.56</v>
      </c>
      <c r="J32" s="13">
        <v>341492.93</v>
      </c>
      <c r="K32" s="13">
        <v>540486.48</v>
      </c>
      <c r="L32" s="13">
        <v>496149.16</v>
      </c>
      <c r="M32" s="13">
        <v>446788.51</v>
      </c>
      <c r="N32" s="13">
        <v>410405.27</v>
      </c>
      <c r="O32" s="13">
        <v>408869.07</v>
      </c>
      <c r="P32" s="13">
        <v>489207.74</v>
      </c>
      <c r="Q32" s="13">
        <v>511803.99</v>
      </c>
      <c r="R32" s="13">
        <v>532099.43999999994</v>
      </c>
      <c r="S32" s="13">
        <v>544724.12</v>
      </c>
      <c r="T32" s="15">
        <v>511952.85</v>
      </c>
      <c r="U32" s="16">
        <v>500000</v>
      </c>
    </row>
    <row r="33" spans="1:21" ht="25.5" customHeight="1" x14ac:dyDescent="0.2">
      <c r="A33" s="11" t="s">
        <v>18</v>
      </c>
      <c r="B33" s="12">
        <v>237.97778378230981</v>
      </c>
      <c r="C33" s="13">
        <v>768.46992679704215</v>
      </c>
      <c r="D33" s="13">
        <v>300</v>
      </c>
      <c r="E33" s="13">
        <v>400</v>
      </c>
      <c r="F33" s="13">
        <v>8100</v>
      </c>
      <c r="G33" s="13">
        <v>494452.71</v>
      </c>
      <c r="H33" s="13">
        <v>736750.27</v>
      </c>
      <c r="I33" s="13">
        <v>796191.85</v>
      </c>
      <c r="J33" s="13">
        <v>652381.5</v>
      </c>
      <c r="K33" s="13">
        <v>809460.2</v>
      </c>
      <c r="L33" s="13">
        <v>1075559.47</v>
      </c>
      <c r="M33" s="13">
        <v>1152486.1299999999</v>
      </c>
      <c r="N33" s="13">
        <v>958604.13</v>
      </c>
      <c r="O33" s="13">
        <v>1096786.83</v>
      </c>
      <c r="P33" s="13">
        <v>1066946.1100000001</v>
      </c>
      <c r="Q33" s="13">
        <v>1454617.73</v>
      </c>
      <c r="R33" s="13">
        <v>1065176.95</v>
      </c>
      <c r="S33" s="13">
        <v>927864.31999999995</v>
      </c>
      <c r="T33" s="13">
        <v>2196451.0299999998</v>
      </c>
      <c r="U33" s="14">
        <v>1000025</v>
      </c>
    </row>
    <row r="34" spans="1:21" ht="25.5" customHeight="1" x14ac:dyDescent="0.2">
      <c r="A34" s="11" t="s">
        <v>19</v>
      </c>
      <c r="B34" s="12">
        <v>121105.92738207085</v>
      </c>
      <c r="C34" s="13">
        <v>86058.021958408426</v>
      </c>
      <c r="D34" s="13">
        <v>64356.69</v>
      </c>
      <c r="E34" s="13">
        <v>66322.42</v>
      </c>
      <c r="F34" s="13">
        <v>81756.320000000007</v>
      </c>
      <c r="G34" s="13">
        <v>59900</v>
      </c>
      <c r="H34" s="13">
        <v>37573.65</v>
      </c>
      <c r="I34" s="13">
        <v>63019.77</v>
      </c>
      <c r="J34" s="13">
        <v>68133.679999999993</v>
      </c>
      <c r="K34" s="13">
        <v>95337.07</v>
      </c>
      <c r="L34" s="13">
        <v>257522.9</v>
      </c>
      <c r="M34" s="13">
        <v>143574.97</v>
      </c>
      <c r="N34" s="13">
        <v>124676.02</v>
      </c>
      <c r="O34" s="13">
        <v>149235.19</v>
      </c>
      <c r="P34" s="13">
        <v>83939.97</v>
      </c>
      <c r="Q34" s="13">
        <v>101033.92</v>
      </c>
      <c r="R34" s="13">
        <v>114535.08</v>
      </c>
      <c r="S34" s="13">
        <v>96070.27</v>
      </c>
      <c r="T34" s="13">
        <v>104189.7</v>
      </c>
      <c r="U34" s="14">
        <v>120000</v>
      </c>
    </row>
    <row r="35" spans="1:21" ht="25.5" customHeight="1" x14ac:dyDescent="0.2">
      <c r="A35" s="11" t="s">
        <v>20</v>
      </c>
      <c r="B35" s="12">
        <v>89.241668918366187</v>
      </c>
      <c r="C35" s="13">
        <v>215715.60663263916</v>
      </c>
      <c r="D35" s="13">
        <v>190282.87</v>
      </c>
      <c r="E35" s="13">
        <v>187900.5</v>
      </c>
      <c r="F35" s="13">
        <v>189775.89</v>
      </c>
      <c r="G35" s="13">
        <v>203699.3</v>
      </c>
      <c r="H35" s="13">
        <v>232001.47</v>
      </c>
      <c r="I35" s="13">
        <v>251324.09</v>
      </c>
      <c r="J35" s="13">
        <v>306502.96000000002</v>
      </c>
      <c r="K35" s="13">
        <v>327410.7</v>
      </c>
      <c r="L35" s="13">
        <v>360590.71</v>
      </c>
      <c r="M35" s="13">
        <v>316060.34999999998</v>
      </c>
      <c r="N35" s="13">
        <v>291159.46999999997</v>
      </c>
      <c r="O35" s="13">
        <v>285768.13</v>
      </c>
      <c r="P35" s="13">
        <v>286638.40000000002</v>
      </c>
      <c r="Q35" s="13">
        <v>292337.11</v>
      </c>
      <c r="R35" s="13">
        <v>376498.36</v>
      </c>
      <c r="S35" s="13">
        <v>345916.96</v>
      </c>
      <c r="T35" s="13">
        <v>347016.87</v>
      </c>
      <c r="U35" s="14">
        <v>353750</v>
      </c>
    </row>
    <row r="36" spans="1:21" ht="25.5" customHeight="1" thickBot="1" x14ac:dyDescent="0.25">
      <c r="A36" s="17" t="s">
        <v>21</v>
      </c>
      <c r="B36" s="18"/>
      <c r="C36" s="19"/>
      <c r="D36" s="19"/>
      <c r="E36" s="19">
        <v>99.2</v>
      </c>
      <c r="F36" s="19"/>
      <c r="G36" s="19">
        <v>35</v>
      </c>
      <c r="H36" s="19"/>
      <c r="I36" s="19">
        <v>156.80000000000001</v>
      </c>
      <c r="J36" s="19">
        <v>49.6</v>
      </c>
      <c r="K36" s="19"/>
      <c r="L36" s="19"/>
      <c r="M36" s="19">
        <v>60</v>
      </c>
      <c r="N36" s="19">
        <v>0</v>
      </c>
      <c r="O36" s="19">
        <v>300</v>
      </c>
      <c r="P36" s="19">
        <v>184629.56</v>
      </c>
      <c r="Q36" s="19">
        <v>253159.64</v>
      </c>
      <c r="R36" s="19">
        <v>236554.39</v>
      </c>
      <c r="S36" s="19">
        <v>214373.99</v>
      </c>
      <c r="T36" s="19">
        <v>202852.13</v>
      </c>
      <c r="U36" s="20">
        <v>220000</v>
      </c>
    </row>
    <row r="37" spans="1:21" ht="25.5" customHeight="1" thickBot="1" x14ac:dyDescent="0.25">
      <c r="A37" s="3" t="s">
        <v>22</v>
      </c>
      <c r="B37" s="21">
        <f t="shared" ref="B37:U37" si="0">SUM(B18:B36)</f>
        <v>1746854.6525896199</v>
      </c>
      <c r="C37" s="21">
        <f t="shared" si="0"/>
        <v>1625982.5383801151</v>
      </c>
      <c r="D37" s="21">
        <f t="shared" si="0"/>
        <v>2639387.63</v>
      </c>
      <c r="E37" s="21">
        <f t="shared" si="0"/>
        <v>3754138.31</v>
      </c>
      <c r="F37" s="21">
        <f t="shared" si="0"/>
        <v>4102645.5599999991</v>
      </c>
      <c r="G37" s="21">
        <f t="shared" si="0"/>
        <v>4871259.32</v>
      </c>
      <c r="H37" s="21">
        <f t="shared" si="0"/>
        <v>5370877.8799999999</v>
      </c>
      <c r="I37" s="21">
        <f t="shared" si="0"/>
        <v>5718687.169999999</v>
      </c>
      <c r="J37" s="21">
        <f t="shared" si="0"/>
        <v>7049818.629999999</v>
      </c>
      <c r="K37" s="21">
        <f t="shared" si="0"/>
        <v>7523946.2200000007</v>
      </c>
      <c r="L37" s="21">
        <f t="shared" si="0"/>
        <v>9307536.7300000023</v>
      </c>
      <c r="M37" s="21">
        <f t="shared" si="0"/>
        <v>9370191.4800000004</v>
      </c>
      <c r="N37" s="21">
        <f t="shared" si="0"/>
        <v>8913628.8399999999</v>
      </c>
      <c r="O37" s="21">
        <f t="shared" si="0"/>
        <v>9335537.1199999992</v>
      </c>
      <c r="P37" s="21">
        <f t="shared" si="0"/>
        <v>9574040.5200000014</v>
      </c>
      <c r="Q37" s="21">
        <f t="shared" si="0"/>
        <v>11263315.42</v>
      </c>
      <c r="R37" s="21">
        <f t="shared" si="0"/>
        <v>10226821.729999999</v>
      </c>
      <c r="S37" s="21">
        <f t="shared" si="0"/>
        <v>9891080.9000000022</v>
      </c>
      <c r="T37" s="21">
        <f t="shared" si="0"/>
        <v>11104937.309999999</v>
      </c>
      <c r="U37" s="21">
        <f t="shared" si="0"/>
        <v>10539483</v>
      </c>
    </row>
    <row r="39" spans="1:21" x14ac:dyDescent="0.2">
      <c r="A39" s="22" t="s">
        <v>23</v>
      </c>
    </row>
    <row r="40" spans="1:21" x14ac:dyDescent="0.2">
      <c r="A40" s="23" t="s">
        <v>24</v>
      </c>
    </row>
    <row r="41" spans="1:21" x14ac:dyDescent="0.2">
      <c r="A41" s="23" t="s">
        <v>25</v>
      </c>
      <c r="M41" s="26"/>
    </row>
  </sheetData>
  <sheetProtection algorithmName="SHA-512" hashValue="Jp/Y+fufcCQhCAepYT653V54oD8TgH8PZ4Gi/5H4lRUVGvTZ3xOYEXhIXveWcd/hKxws4RThVUYoFVYJzL8a+g==" saltValue="dhNBPY7n1uVI2hrLhYnyIg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6:U16"/>
  </mergeCells>
  <pageMargins left="0.7" right="0.7" top="0.75" bottom="0.75" header="0.3" footer="0.3"/>
  <pageSetup paperSize="9"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6BDB6-5162-4213-AE4E-9855D11BC7B5}">
  <sheetPr>
    <tabColor rgb="FFC92274"/>
    <pageSetUpPr fitToPage="1"/>
  </sheetPr>
  <dimension ref="A15:Q41"/>
  <sheetViews>
    <sheetView showGridLines="0" zoomScaleNormal="100" workbookViewId="0">
      <selection activeCell="E8" sqref="E8"/>
    </sheetView>
  </sheetViews>
  <sheetFormatPr baseColWidth="10" defaultColWidth="53.7109375" defaultRowHeight="11.25" x14ac:dyDescent="0.2"/>
  <cols>
    <col min="1" max="1" width="26.85546875" style="1" customWidth="1"/>
    <col min="2" max="3" width="11.42578125" style="1" customWidth="1"/>
    <col min="4" max="17" width="11.42578125" style="1" bestFit="1" customWidth="1"/>
    <col min="18" max="251" width="53.7109375" style="1"/>
    <col min="252" max="252" width="27.7109375" style="1" bestFit="1" customWidth="1"/>
    <col min="253" max="264" width="12.28515625" style="1" bestFit="1" customWidth="1"/>
    <col min="265" max="507" width="53.7109375" style="1"/>
    <col min="508" max="508" width="27.7109375" style="1" bestFit="1" customWidth="1"/>
    <col min="509" max="520" width="12.28515625" style="1" bestFit="1" customWidth="1"/>
    <col min="521" max="763" width="53.7109375" style="1"/>
    <col min="764" max="764" width="27.7109375" style="1" bestFit="1" customWidth="1"/>
    <col min="765" max="776" width="12.28515625" style="1" bestFit="1" customWidth="1"/>
    <col min="777" max="1019" width="53.7109375" style="1"/>
    <col min="1020" max="1020" width="27.7109375" style="1" bestFit="1" customWidth="1"/>
    <col min="1021" max="1032" width="12.28515625" style="1" bestFit="1" customWidth="1"/>
    <col min="1033" max="1275" width="53.7109375" style="1"/>
    <col min="1276" max="1276" width="27.7109375" style="1" bestFit="1" customWidth="1"/>
    <col min="1277" max="1288" width="12.28515625" style="1" bestFit="1" customWidth="1"/>
    <col min="1289" max="1531" width="53.7109375" style="1"/>
    <col min="1532" max="1532" width="27.7109375" style="1" bestFit="1" customWidth="1"/>
    <col min="1533" max="1544" width="12.28515625" style="1" bestFit="1" customWidth="1"/>
    <col min="1545" max="1787" width="53.7109375" style="1"/>
    <col min="1788" max="1788" width="27.7109375" style="1" bestFit="1" customWidth="1"/>
    <col min="1789" max="1800" width="12.28515625" style="1" bestFit="1" customWidth="1"/>
    <col min="1801" max="2043" width="53.7109375" style="1"/>
    <col min="2044" max="2044" width="27.7109375" style="1" bestFit="1" customWidth="1"/>
    <col min="2045" max="2056" width="12.28515625" style="1" bestFit="1" customWidth="1"/>
    <col min="2057" max="2299" width="53.7109375" style="1"/>
    <col min="2300" max="2300" width="27.7109375" style="1" bestFit="1" customWidth="1"/>
    <col min="2301" max="2312" width="12.28515625" style="1" bestFit="1" customWidth="1"/>
    <col min="2313" max="2555" width="53.7109375" style="1"/>
    <col min="2556" max="2556" width="27.7109375" style="1" bestFit="1" customWidth="1"/>
    <col min="2557" max="2568" width="12.28515625" style="1" bestFit="1" customWidth="1"/>
    <col min="2569" max="2811" width="53.7109375" style="1"/>
    <col min="2812" max="2812" width="27.7109375" style="1" bestFit="1" customWidth="1"/>
    <col min="2813" max="2824" width="12.28515625" style="1" bestFit="1" customWidth="1"/>
    <col min="2825" max="3067" width="53.7109375" style="1"/>
    <col min="3068" max="3068" width="27.7109375" style="1" bestFit="1" customWidth="1"/>
    <col min="3069" max="3080" width="12.28515625" style="1" bestFit="1" customWidth="1"/>
    <col min="3081" max="3323" width="53.7109375" style="1"/>
    <col min="3324" max="3324" width="27.7109375" style="1" bestFit="1" customWidth="1"/>
    <col min="3325" max="3336" width="12.28515625" style="1" bestFit="1" customWidth="1"/>
    <col min="3337" max="3579" width="53.7109375" style="1"/>
    <col min="3580" max="3580" width="27.7109375" style="1" bestFit="1" customWidth="1"/>
    <col min="3581" max="3592" width="12.28515625" style="1" bestFit="1" customWidth="1"/>
    <col min="3593" max="3835" width="53.7109375" style="1"/>
    <col min="3836" max="3836" width="27.7109375" style="1" bestFit="1" customWidth="1"/>
    <col min="3837" max="3848" width="12.28515625" style="1" bestFit="1" customWidth="1"/>
    <col min="3849" max="4091" width="53.7109375" style="1"/>
    <col min="4092" max="4092" width="27.7109375" style="1" bestFit="1" customWidth="1"/>
    <col min="4093" max="4104" width="12.28515625" style="1" bestFit="1" customWidth="1"/>
    <col min="4105" max="4347" width="53.7109375" style="1"/>
    <col min="4348" max="4348" width="27.7109375" style="1" bestFit="1" customWidth="1"/>
    <col min="4349" max="4360" width="12.28515625" style="1" bestFit="1" customWidth="1"/>
    <col min="4361" max="4603" width="53.7109375" style="1"/>
    <col min="4604" max="4604" width="27.7109375" style="1" bestFit="1" customWidth="1"/>
    <col min="4605" max="4616" width="12.28515625" style="1" bestFit="1" customWidth="1"/>
    <col min="4617" max="4859" width="53.7109375" style="1"/>
    <col min="4860" max="4860" width="27.7109375" style="1" bestFit="1" customWidth="1"/>
    <col min="4861" max="4872" width="12.28515625" style="1" bestFit="1" customWidth="1"/>
    <col min="4873" max="5115" width="53.7109375" style="1"/>
    <col min="5116" max="5116" width="27.7109375" style="1" bestFit="1" customWidth="1"/>
    <col min="5117" max="5128" width="12.28515625" style="1" bestFit="1" customWidth="1"/>
    <col min="5129" max="5371" width="53.7109375" style="1"/>
    <col min="5372" max="5372" width="27.7109375" style="1" bestFit="1" customWidth="1"/>
    <col min="5373" max="5384" width="12.28515625" style="1" bestFit="1" customWidth="1"/>
    <col min="5385" max="5627" width="53.7109375" style="1"/>
    <col min="5628" max="5628" width="27.7109375" style="1" bestFit="1" customWidth="1"/>
    <col min="5629" max="5640" width="12.28515625" style="1" bestFit="1" customWidth="1"/>
    <col min="5641" max="5883" width="53.7109375" style="1"/>
    <col min="5884" max="5884" width="27.7109375" style="1" bestFit="1" customWidth="1"/>
    <col min="5885" max="5896" width="12.28515625" style="1" bestFit="1" customWidth="1"/>
    <col min="5897" max="6139" width="53.7109375" style="1"/>
    <col min="6140" max="6140" width="27.7109375" style="1" bestFit="1" customWidth="1"/>
    <col min="6141" max="6152" width="12.28515625" style="1" bestFit="1" customWidth="1"/>
    <col min="6153" max="6395" width="53.7109375" style="1"/>
    <col min="6396" max="6396" width="27.7109375" style="1" bestFit="1" customWidth="1"/>
    <col min="6397" max="6408" width="12.28515625" style="1" bestFit="1" customWidth="1"/>
    <col min="6409" max="6651" width="53.7109375" style="1"/>
    <col min="6652" max="6652" width="27.7109375" style="1" bestFit="1" customWidth="1"/>
    <col min="6653" max="6664" width="12.28515625" style="1" bestFit="1" customWidth="1"/>
    <col min="6665" max="6907" width="53.7109375" style="1"/>
    <col min="6908" max="6908" width="27.7109375" style="1" bestFit="1" customWidth="1"/>
    <col min="6909" max="6920" width="12.28515625" style="1" bestFit="1" customWidth="1"/>
    <col min="6921" max="7163" width="53.7109375" style="1"/>
    <col min="7164" max="7164" width="27.7109375" style="1" bestFit="1" customWidth="1"/>
    <col min="7165" max="7176" width="12.28515625" style="1" bestFit="1" customWidth="1"/>
    <col min="7177" max="7419" width="53.7109375" style="1"/>
    <col min="7420" max="7420" width="27.7109375" style="1" bestFit="1" customWidth="1"/>
    <col min="7421" max="7432" width="12.28515625" style="1" bestFit="1" customWidth="1"/>
    <col min="7433" max="7675" width="53.7109375" style="1"/>
    <col min="7676" max="7676" width="27.7109375" style="1" bestFit="1" customWidth="1"/>
    <col min="7677" max="7688" width="12.28515625" style="1" bestFit="1" customWidth="1"/>
    <col min="7689" max="7931" width="53.7109375" style="1"/>
    <col min="7932" max="7932" width="27.7109375" style="1" bestFit="1" customWidth="1"/>
    <col min="7933" max="7944" width="12.28515625" style="1" bestFit="1" customWidth="1"/>
    <col min="7945" max="8187" width="53.7109375" style="1"/>
    <col min="8188" max="8188" width="27.7109375" style="1" bestFit="1" customWidth="1"/>
    <col min="8189" max="8200" width="12.28515625" style="1" bestFit="1" customWidth="1"/>
    <col min="8201" max="8443" width="53.7109375" style="1"/>
    <col min="8444" max="8444" width="27.7109375" style="1" bestFit="1" customWidth="1"/>
    <col min="8445" max="8456" width="12.28515625" style="1" bestFit="1" customWidth="1"/>
    <col min="8457" max="8699" width="53.7109375" style="1"/>
    <col min="8700" max="8700" width="27.7109375" style="1" bestFit="1" customWidth="1"/>
    <col min="8701" max="8712" width="12.28515625" style="1" bestFit="1" customWidth="1"/>
    <col min="8713" max="8955" width="53.7109375" style="1"/>
    <col min="8956" max="8956" width="27.7109375" style="1" bestFit="1" customWidth="1"/>
    <col min="8957" max="8968" width="12.28515625" style="1" bestFit="1" customWidth="1"/>
    <col min="8969" max="9211" width="53.7109375" style="1"/>
    <col min="9212" max="9212" width="27.7109375" style="1" bestFit="1" customWidth="1"/>
    <col min="9213" max="9224" width="12.28515625" style="1" bestFit="1" customWidth="1"/>
    <col min="9225" max="9467" width="53.7109375" style="1"/>
    <col min="9468" max="9468" width="27.7109375" style="1" bestFit="1" customWidth="1"/>
    <col min="9469" max="9480" width="12.28515625" style="1" bestFit="1" customWidth="1"/>
    <col min="9481" max="9723" width="53.7109375" style="1"/>
    <col min="9724" max="9724" width="27.7109375" style="1" bestFit="1" customWidth="1"/>
    <col min="9725" max="9736" width="12.28515625" style="1" bestFit="1" customWidth="1"/>
    <col min="9737" max="9979" width="53.7109375" style="1"/>
    <col min="9980" max="9980" width="27.7109375" style="1" bestFit="1" customWidth="1"/>
    <col min="9981" max="9992" width="12.28515625" style="1" bestFit="1" customWidth="1"/>
    <col min="9993" max="10235" width="53.7109375" style="1"/>
    <col min="10236" max="10236" width="27.7109375" style="1" bestFit="1" customWidth="1"/>
    <col min="10237" max="10248" width="12.28515625" style="1" bestFit="1" customWidth="1"/>
    <col min="10249" max="10491" width="53.7109375" style="1"/>
    <col min="10492" max="10492" width="27.7109375" style="1" bestFit="1" customWidth="1"/>
    <col min="10493" max="10504" width="12.28515625" style="1" bestFit="1" customWidth="1"/>
    <col min="10505" max="10747" width="53.7109375" style="1"/>
    <col min="10748" max="10748" width="27.7109375" style="1" bestFit="1" customWidth="1"/>
    <col min="10749" max="10760" width="12.28515625" style="1" bestFit="1" customWidth="1"/>
    <col min="10761" max="11003" width="53.7109375" style="1"/>
    <col min="11004" max="11004" width="27.7109375" style="1" bestFit="1" customWidth="1"/>
    <col min="11005" max="11016" width="12.28515625" style="1" bestFit="1" customWidth="1"/>
    <col min="11017" max="11259" width="53.7109375" style="1"/>
    <col min="11260" max="11260" width="27.7109375" style="1" bestFit="1" customWidth="1"/>
    <col min="11261" max="11272" width="12.28515625" style="1" bestFit="1" customWidth="1"/>
    <col min="11273" max="11515" width="53.7109375" style="1"/>
    <col min="11516" max="11516" width="27.7109375" style="1" bestFit="1" customWidth="1"/>
    <col min="11517" max="11528" width="12.28515625" style="1" bestFit="1" customWidth="1"/>
    <col min="11529" max="11771" width="53.7109375" style="1"/>
    <col min="11772" max="11772" width="27.7109375" style="1" bestFit="1" customWidth="1"/>
    <col min="11773" max="11784" width="12.28515625" style="1" bestFit="1" customWidth="1"/>
    <col min="11785" max="12027" width="53.7109375" style="1"/>
    <col min="12028" max="12028" width="27.7109375" style="1" bestFit="1" customWidth="1"/>
    <col min="12029" max="12040" width="12.28515625" style="1" bestFit="1" customWidth="1"/>
    <col min="12041" max="12283" width="53.7109375" style="1"/>
    <col min="12284" max="12284" width="27.7109375" style="1" bestFit="1" customWidth="1"/>
    <col min="12285" max="12296" width="12.28515625" style="1" bestFit="1" customWidth="1"/>
    <col min="12297" max="12539" width="53.7109375" style="1"/>
    <col min="12540" max="12540" width="27.7109375" style="1" bestFit="1" customWidth="1"/>
    <col min="12541" max="12552" width="12.28515625" style="1" bestFit="1" customWidth="1"/>
    <col min="12553" max="12795" width="53.7109375" style="1"/>
    <col min="12796" max="12796" width="27.7109375" style="1" bestFit="1" customWidth="1"/>
    <col min="12797" max="12808" width="12.28515625" style="1" bestFit="1" customWidth="1"/>
    <col min="12809" max="13051" width="53.7109375" style="1"/>
    <col min="13052" max="13052" width="27.7109375" style="1" bestFit="1" customWidth="1"/>
    <col min="13053" max="13064" width="12.28515625" style="1" bestFit="1" customWidth="1"/>
    <col min="13065" max="13307" width="53.7109375" style="1"/>
    <col min="13308" max="13308" width="27.7109375" style="1" bestFit="1" customWidth="1"/>
    <col min="13309" max="13320" width="12.28515625" style="1" bestFit="1" customWidth="1"/>
    <col min="13321" max="13563" width="53.7109375" style="1"/>
    <col min="13564" max="13564" width="27.7109375" style="1" bestFit="1" customWidth="1"/>
    <col min="13565" max="13576" width="12.28515625" style="1" bestFit="1" customWidth="1"/>
    <col min="13577" max="13819" width="53.7109375" style="1"/>
    <col min="13820" max="13820" width="27.7109375" style="1" bestFit="1" customWidth="1"/>
    <col min="13821" max="13832" width="12.28515625" style="1" bestFit="1" customWidth="1"/>
    <col min="13833" max="14075" width="53.7109375" style="1"/>
    <col min="14076" max="14076" width="27.7109375" style="1" bestFit="1" customWidth="1"/>
    <col min="14077" max="14088" width="12.28515625" style="1" bestFit="1" customWidth="1"/>
    <col min="14089" max="14331" width="53.7109375" style="1"/>
    <col min="14332" max="14332" width="27.7109375" style="1" bestFit="1" customWidth="1"/>
    <col min="14333" max="14344" width="12.28515625" style="1" bestFit="1" customWidth="1"/>
    <col min="14345" max="14587" width="53.7109375" style="1"/>
    <col min="14588" max="14588" width="27.7109375" style="1" bestFit="1" customWidth="1"/>
    <col min="14589" max="14600" width="12.28515625" style="1" bestFit="1" customWidth="1"/>
    <col min="14601" max="14843" width="53.7109375" style="1"/>
    <col min="14844" max="14844" width="27.7109375" style="1" bestFit="1" customWidth="1"/>
    <col min="14845" max="14856" width="12.28515625" style="1" bestFit="1" customWidth="1"/>
    <col min="14857" max="15099" width="53.7109375" style="1"/>
    <col min="15100" max="15100" width="27.7109375" style="1" bestFit="1" customWidth="1"/>
    <col min="15101" max="15112" width="12.28515625" style="1" bestFit="1" customWidth="1"/>
    <col min="15113" max="15355" width="53.7109375" style="1"/>
    <col min="15356" max="15356" width="27.7109375" style="1" bestFit="1" customWidth="1"/>
    <col min="15357" max="15368" width="12.28515625" style="1" bestFit="1" customWidth="1"/>
    <col min="15369" max="15611" width="53.7109375" style="1"/>
    <col min="15612" max="15612" width="27.7109375" style="1" bestFit="1" customWidth="1"/>
    <col min="15613" max="15624" width="12.28515625" style="1" bestFit="1" customWidth="1"/>
    <col min="15625" max="15867" width="53.7109375" style="1"/>
    <col min="15868" max="15868" width="27.7109375" style="1" bestFit="1" customWidth="1"/>
    <col min="15869" max="15880" width="12.28515625" style="1" bestFit="1" customWidth="1"/>
    <col min="15881" max="16123" width="53.7109375" style="1"/>
    <col min="16124" max="16124" width="27.7109375" style="1" bestFit="1" customWidth="1"/>
    <col min="16125" max="16136" width="12.28515625" style="1" bestFit="1" customWidth="1"/>
    <col min="16137" max="16384" width="53.7109375" style="1"/>
  </cols>
  <sheetData>
    <row r="15" spans="1:17" ht="12" thickBot="1" x14ac:dyDescent="0.25"/>
    <row r="16" spans="1:17" ht="20.100000000000001" customHeight="1" thickBot="1" x14ac:dyDescent="0.25">
      <c r="A16" s="25"/>
      <c r="B16" s="61" t="s">
        <v>30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3"/>
    </row>
    <row r="17" spans="1:17" s="24" customFormat="1" ht="25.5" customHeight="1" thickBot="1" x14ac:dyDescent="0.3">
      <c r="A17" s="2" t="s">
        <v>1</v>
      </c>
      <c r="B17" s="2">
        <v>2000</v>
      </c>
      <c r="C17" s="2">
        <v>2001</v>
      </c>
      <c r="D17" s="5">
        <v>2002</v>
      </c>
      <c r="E17" s="5">
        <v>2003</v>
      </c>
      <c r="F17" s="5">
        <v>2004</v>
      </c>
      <c r="G17" s="5">
        <v>2005</v>
      </c>
      <c r="H17" s="5">
        <v>2006</v>
      </c>
      <c r="I17" s="5">
        <v>2007</v>
      </c>
      <c r="J17" s="5">
        <v>2008</v>
      </c>
      <c r="K17" s="5">
        <v>2009</v>
      </c>
      <c r="L17" s="5">
        <v>2010</v>
      </c>
      <c r="M17" s="5">
        <v>2011</v>
      </c>
      <c r="N17" s="5">
        <v>2012</v>
      </c>
      <c r="O17" s="5">
        <v>2013</v>
      </c>
      <c r="P17" s="5">
        <v>2014</v>
      </c>
      <c r="Q17" s="5">
        <v>2015</v>
      </c>
    </row>
    <row r="18" spans="1:17" ht="25.5" customHeight="1" x14ac:dyDescent="0.2">
      <c r="A18" s="7" t="s">
        <v>3</v>
      </c>
      <c r="B18" s="7"/>
      <c r="C18" s="7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25.5" customHeight="1" x14ac:dyDescent="0.2">
      <c r="A19" s="11" t="s">
        <v>4</v>
      </c>
      <c r="B19" s="13">
        <v>309.86690596654927</v>
      </c>
      <c r="C19" s="13">
        <v>1053.5474802862675</v>
      </c>
      <c r="D19" s="13">
        <v>1549.32</v>
      </c>
      <c r="E19" s="13">
        <v>3408.53</v>
      </c>
      <c r="F19" s="13">
        <v>3408.51</v>
      </c>
      <c r="G19" s="13">
        <v>2850.78</v>
      </c>
      <c r="H19" s="13">
        <v>2788.75</v>
      </c>
      <c r="I19" s="13">
        <v>2850.73</v>
      </c>
      <c r="J19" s="13">
        <v>5225</v>
      </c>
      <c r="K19" s="13">
        <v>4160</v>
      </c>
      <c r="L19" s="13">
        <v>3550</v>
      </c>
      <c r="M19" s="13">
        <v>3550</v>
      </c>
      <c r="N19" s="13">
        <v>3355</v>
      </c>
      <c r="O19" s="13">
        <v>4135</v>
      </c>
      <c r="P19" s="13">
        <v>5905</v>
      </c>
      <c r="Q19" s="13">
        <v>5365</v>
      </c>
    </row>
    <row r="20" spans="1:17" ht="25.5" customHeight="1" x14ac:dyDescent="0.2">
      <c r="A20" s="11" t="s">
        <v>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25.5" customHeight="1" x14ac:dyDescent="0.2">
      <c r="A21" s="11" t="s">
        <v>6</v>
      </c>
      <c r="B21" s="13">
        <v>14246018.829992142</v>
      </c>
      <c r="C21" s="13">
        <v>11031415.670341276</v>
      </c>
      <c r="D21" s="13">
        <v>13936672.949999999</v>
      </c>
      <c r="E21" s="13">
        <v>14437264.609999999</v>
      </c>
      <c r="F21" s="13">
        <v>12914814.32</v>
      </c>
      <c r="G21" s="13">
        <v>13994916.82</v>
      </c>
      <c r="H21" s="13">
        <v>13780138.279999999</v>
      </c>
      <c r="I21" s="13">
        <v>7561946.2699999996</v>
      </c>
      <c r="J21" s="13">
        <v>16125224.25</v>
      </c>
      <c r="K21" s="13">
        <v>14887672.43</v>
      </c>
      <c r="L21" s="13">
        <v>17862837.48</v>
      </c>
      <c r="M21" s="13">
        <v>16904112.350000001</v>
      </c>
      <c r="N21" s="13">
        <v>15367696.970000001</v>
      </c>
      <c r="O21" s="13">
        <v>15203070.83</v>
      </c>
      <c r="P21" s="13">
        <v>14997709.189999999</v>
      </c>
      <c r="Q21" s="13">
        <v>16195528.83</v>
      </c>
    </row>
    <row r="22" spans="1:17" ht="25.5" customHeight="1" x14ac:dyDescent="0.2">
      <c r="A22" s="11" t="s">
        <v>7</v>
      </c>
      <c r="B22" s="13">
        <v>53343.662230198883</v>
      </c>
      <c r="C22" s="13">
        <v>103075.46622574671</v>
      </c>
      <c r="D22" s="13">
        <v>80414.67</v>
      </c>
      <c r="E22" s="13">
        <v>80776.759999999995</v>
      </c>
      <c r="F22" s="13">
        <v>50218.87</v>
      </c>
      <c r="G22" s="13">
        <v>62964.1</v>
      </c>
      <c r="H22" s="13">
        <v>175194.88</v>
      </c>
      <c r="I22" s="13">
        <v>494463.79</v>
      </c>
      <c r="J22" s="13">
        <v>597048.15</v>
      </c>
      <c r="K22" s="13">
        <v>554326.67000000004</v>
      </c>
      <c r="L22" s="13">
        <v>418550</v>
      </c>
      <c r="M22" s="13">
        <v>283875</v>
      </c>
      <c r="N22" s="13">
        <v>817449.14</v>
      </c>
      <c r="O22" s="13">
        <v>532699.96</v>
      </c>
      <c r="P22" s="13">
        <v>393895.62</v>
      </c>
      <c r="Q22" s="13">
        <v>405840.74</v>
      </c>
    </row>
    <row r="23" spans="1:17" ht="25.5" customHeight="1" x14ac:dyDescent="0.2">
      <c r="A23" s="11" t="s">
        <v>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25.5" customHeight="1" x14ac:dyDescent="0.2">
      <c r="A24" s="11" t="s">
        <v>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25.5" customHeight="1" x14ac:dyDescent="0.2">
      <c r="A25" s="11" t="s">
        <v>10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25.5" customHeight="1" x14ac:dyDescent="0.2">
      <c r="A26" s="11" t="s">
        <v>11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5"/>
      <c r="N26" s="15"/>
      <c r="O26" s="15"/>
      <c r="P26" s="15"/>
      <c r="Q26" s="15"/>
    </row>
    <row r="27" spans="1:17" ht="25.5" customHeight="1" x14ac:dyDescent="0.2">
      <c r="A27" s="11" t="s">
        <v>12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25.5" customHeight="1" x14ac:dyDescent="0.2">
      <c r="A28" s="11" t="s">
        <v>13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5"/>
      <c r="N28" s="15"/>
      <c r="O28" s="15"/>
      <c r="P28" s="15"/>
      <c r="Q28" s="15"/>
    </row>
    <row r="29" spans="1:17" ht="25.5" customHeight="1" x14ac:dyDescent="0.2">
      <c r="A29" s="11" t="s">
        <v>14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5"/>
      <c r="Q29" s="15"/>
    </row>
    <row r="30" spans="1:17" ht="25.5" customHeight="1" x14ac:dyDescent="0.2">
      <c r="A30" s="11" t="s">
        <v>15</v>
      </c>
      <c r="B30" s="13">
        <v>2983659.9991571619</v>
      </c>
      <c r="C30" s="13">
        <v>2963732.1361728711</v>
      </c>
      <c r="D30" s="13">
        <v>3248598.74</v>
      </c>
      <c r="E30" s="13">
        <v>3091079.04</v>
      </c>
      <c r="F30" s="13">
        <v>3055263.5</v>
      </c>
      <c r="G30" s="13">
        <v>3173532.65</v>
      </c>
      <c r="H30" s="13">
        <v>3350717.15</v>
      </c>
      <c r="I30" s="13">
        <v>3252494.06</v>
      </c>
      <c r="J30" s="13">
        <v>3324214.41</v>
      </c>
      <c r="K30" s="13">
        <v>3465161.08</v>
      </c>
      <c r="L30" s="13">
        <v>3049081.23</v>
      </c>
      <c r="M30" s="13">
        <v>3404495.87</v>
      </c>
      <c r="N30" s="13">
        <v>3287946.62</v>
      </c>
      <c r="O30" s="13">
        <v>3682500.07</v>
      </c>
      <c r="P30" s="13">
        <v>3828468.95</v>
      </c>
      <c r="Q30" s="13">
        <v>4514450.08</v>
      </c>
    </row>
    <row r="31" spans="1:17" ht="25.5" customHeight="1" x14ac:dyDescent="0.2">
      <c r="A31" s="11" t="s">
        <v>16</v>
      </c>
      <c r="B31" s="13">
        <v>2852811.6827260354</v>
      </c>
      <c r="C31" s="13">
        <v>2983308.6844538534</v>
      </c>
      <c r="D31" s="13">
        <v>3067491.64</v>
      </c>
      <c r="E31" s="13">
        <v>2943965.61</v>
      </c>
      <c r="F31" s="13">
        <v>3082301.8</v>
      </c>
      <c r="G31" s="13">
        <v>2960958.3</v>
      </c>
      <c r="H31" s="13">
        <v>3899657.45</v>
      </c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25.5" customHeight="1" x14ac:dyDescent="0.2">
      <c r="A32" s="11" t="s">
        <v>17</v>
      </c>
      <c r="B32" s="13">
        <v>271158.65433479013</v>
      </c>
      <c r="C32" s="13">
        <v>182044.08042657518</v>
      </c>
      <c r="D32" s="13">
        <v>227150.63</v>
      </c>
      <c r="E32" s="13">
        <v>260938</v>
      </c>
      <c r="F32" s="13">
        <v>153094.29</v>
      </c>
      <c r="G32" s="13">
        <v>189472.81</v>
      </c>
      <c r="H32" s="13">
        <v>165994.5</v>
      </c>
      <c r="I32" s="13">
        <v>288927.95</v>
      </c>
      <c r="J32" s="13">
        <v>212267.36</v>
      </c>
      <c r="K32" s="13">
        <v>182425</v>
      </c>
      <c r="L32" s="13">
        <v>178900.8</v>
      </c>
      <c r="M32" s="13">
        <v>196102.23</v>
      </c>
      <c r="N32" s="13">
        <v>210397.21</v>
      </c>
      <c r="O32" s="13">
        <v>250692.7</v>
      </c>
      <c r="P32" s="13">
        <v>409902.87</v>
      </c>
      <c r="Q32" s="13">
        <v>327114</v>
      </c>
    </row>
    <row r="33" spans="1:17" ht="25.5" customHeight="1" x14ac:dyDescent="0.2">
      <c r="A33" s="11" t="s">
        <v>18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25.5" customHeight="1" x14ac:dyDescent="0.2">
      <c r="A34" s="11" t="s">
        <v>19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25.5" customHeight="1" x14ac:dyDescent="0.2">
      <c r="A35" s="11" t="s">
        <v>20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25.5" customHeight="1" thickBot="1" x14ac:dyDescent="0.25">
      <c r="A36" s="17" t="s">
        <v>21</v>
      </c>
      <c r="B36" s="13">
        <v>37679.815765532388</v>
      </c>
      <c r="C36" s="13">
        <v>37307.975478372529</v>
      </c>
      <c r="D36" s="19">
        <v>37683.4</v>
      </c>
      <c r="E36" s="19">
        <v>37311.4</v>
      </c>
      <c r="F36" s="19">
        <v>37063.4</v>
      </c>
      <c r="G36" s="19">
        <v>36691.4</v>
      </c>
      <c r="H36" s="19">
        <v>36691.4</v>
      </c>
      <c r="I36" s="19"/>
      <c r="J36" s="19"/>
      <c r="K36" s="19"/>
      <c r="L36" s="19"/>
      <c r="M36" s="19"/>
      <c r="N36" s="19"/>
      <c r="O36" s="19"/>
      <c r="P36" s="19"/>
      <c r="Q36" s="19"/>
    </row>
    <row r="37" spans="1:17" ht="25.5" customHeight="1" thickBot="1" x14ac:dyDescent="0.25">
      <c r="A37" s="3" t="s">
        <v>22</v>
      </c>
      <c r="B37" s="21">
        <v>20444982.511111829</v>
      </c>
      <c r="C37" s="21">
        <v>17301937.56057898</v>
      </c>
      <c r="D37" s="21">
        <v>20599561.349999998</v>
      </c>
      <c r="E37" s="21">
        <v>20854743.949999996</v>
      </c>
      <c r="F37" s="21">
        <v>19296164.689999998</v>
      </c>
      <c r="G37" s="21">
        <v>20421386.859999996</v>
      </c>
      <c r="H37" s="21">
        <v>21411182.409999996</v>
      </c>
      <c r="I37" s="21">
        <v>11600682.799999999</v>
      </c>
      <c r="J37" s="21">
        <v>20263979.170000002</v>
      </c>
      <c r="K37" s="21">
        <v>19093745.18</v>
      </c>
      <c r="L37" s="21">
        <v>21512919.510000002</v>
      </c>
      <c r="M37" s="21">
        <v>20792135.450000003</v>
      </c>
      <c r="N37" s="21">
        <v>19686844.940000001</v>
      </c>
      <c r="O37" s="21">
        <v>19673098.559999999</v>
      </c>
      <c r="P37" s="21">
        <v>19635881.629999999</v>
      </c>
      <c r="Q37" s="21">
        <v>21448298.649999999</v>
      </c>
    </row>
    <row r="39" spans="1:17" x14ac:dyDescent="0.2">
      <c r="A39" s="22" t="s">
        <v>23</v>
      </c>
      <c r="B39" s="22"/>
      <c r="C39" s="22"/>
    </row>
    <row r="40" spans="1:17" x14ac:dyDescent="0.2">
      <c r="A40" s="23" t="s">
        <v>24</v>
      </c>
      <c r="B40" s="23"/>
      <c r="C40" s="23"/>
    </row>
    <row r="41" spans="1:17" x14ac:dyDescent="0.2">
      <c r="A41" s="23"/>
      <c r="B41" s="23"/>
      <c r="C41" s="23"/>
      <c r="M41" s="26"/>
    </row>
  </sheetData>
  <sheetProtection algorithmName="SHA-512" hashValue="Ichp2RD/51AFcqSonVE3tuHoydsfIzaejllC80mRpUMEbF/rPF+cpSeVorsnJcqnIbb3b5xBdPsVm2Ei4rgfqA==" saltValue="JhwZOxIFSHdHY/ZNnvrcKA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6:Q16"/>
  </mergeCells>
  <pageMargins left="0.7" right="0.7" top="0.75" bottom="0.75" header="0.3" footer="0.3"/>
  <pageSetup paperSize="9"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3BF68-1327-4EDF-9AB2-D40868E46DE7}">
  <sheetPr>
    <tabColor rgb="FFC92274"/>
    <pageSetUpPr fitToPage="1"/>
  </sheetPr>
  <dimension ref="A15:U41"/>
  <sheetViews>
    <sheetView showGridLines="0" workbookViewId="0">
      <selection activeCell="B16" sqref="B16:U16"/>
    </sheetView>
  </sheetViews>
  <sheetFormatPr baseColWidth="10" defaultColWidth="53.7109375" defaultRowHeight="11.25" x14ac:dyDescent="0.2"/>
  <cols>
    <col min="1" max="1" width="26.85546875" style="1" customWidth="1"/>
    <col min="2" max="21" width="10.28515625" style="1" customWidth="1"/>
    <col min="22" max="255" width="53.7109375" style="1"/>
    <col min="256" max="256" width="27.7109375" style="1" bestFit="1" customWidth="1"/>
    <col min="257" max="268" width="12.28515625" style="1" bestFit="1" customWidth="1"/>
    <col min="269" max="511" width="53.7109375" style="1"/>
    <col min="512" max="512" width="27.7109375" style="1" bestFit="1" customWidth="1"/>
    <col min="513" max="524" width="12.28515625" style="1" bestFit="1" customWidth="1"/>
    <col min="525" max="767" width="53.7109375" style="1"/>
    <col min="768" max="768" width="27.7109375" style="1" bestFit="1" customWidth="1"/>
    <col min="769" max="780" width="12.28515625" style="1" bestFit="1" customWidth="1"/>
    <col min="781" max="1023" width="53.7109375" style="1"/>
    <col min="1024" max="1024" width="27.7109375" style="1" bestFit="1" customWidth="1"/>
    <col min="1025" max="1036" width="12.28515625" style="1" bestFit="1" customWidth="1"/>
    <col min="1037" max="1279" width="53.7109375" style="1"/>
    <col min="1280" max="1280" width="27.7109375" style="1" bestFit="1" customWidth="1"/>
    <col min="1281" max="1292" width="12.28515625" style="1" bestFit="1" customWidth="1"/>
    <col min="1293" max="1535" width="53.7109375" style="1"/>
    <col min="1536" max="1536" width="27.7109375" style="1" bestFit="1" customWidth="1"/>
    <col min="1537" max="1548" width="12.28515625" style="1" bestFit="1" customWidth="1"/>
    <col min="1549" max="1791" width="53.7109375" style="1"/>
    <col min="1792" max="1792" width="27.7109375" style="1" bestFit="1" customWidth="1"/>
    <col min="1793" max="1804" width="12.28515625" style="1" bestFit="1" customWidth="1"/>
    <col min="1805" max="2047" width="53.7109375" style="1"/>
    <col min="2048" max="2048" width="27.7109375" style="1" bestFit="1" customWidth="1"/>
    <col min="2049" max="2060" width="12.28515625" style="1" bestFit="1" customWidth="1"/>
    <col min="2061" max="2303" width="53.7109375" style="1"/>
    <col min="2304" max="2304" width="27.7109375" style="1" bestFit="1" customWidth="1"/>
    <col min="2305" max="2316" width="12.28515625" style="1" bestFit="1" customWidth="1"/>
    <col min="2317" max="2559" width="53.7109375" style="1"/>
    <col min="2560" max="2560" width="27.7109375" style="1" bestFit="1" customWidth="1"/>
    <col min="2561" max="2572" width="12.28515625" style="1" bestFit="1" customWidth="1"/>
    <col min="2573" max="2815" width="53.7109375" style="1"/>
    <col min="2816" max="2816" width="27.7109375" style="1" bestFit="1" customWidth="1"/>
    <col min="2817" max="2828" width="12.28515625" style="1" bestFit="1" customWidth="1"/>
    <col min="2829" max="3071" width="53.7109375" style="1"/>
    <col min="3072" max="3072" width="27.7109375" style="1" bestFit="1" customWidth="1"/>
    <col min="3073" max="3084" width="12.28515625" style="1" bestFit="1" customWidth="1"/>
    <col min="3085" max="3327" width="53.7109375" style="1"/>
    <col min="3328" max="3328" width="27.7109375" style="1" bestFit="1" customWidth="1"/>
    <col min="3329" max="3340" width="12.28515625" style="1" bestFit="1" customWidth="1"/>
    <col min="3341" max="3583" width="53.7109375" style="1"/>
    <col min="3584" max="3584" width="27.7109375" style="1" bestFit="1" customWidth="1"/>
    <col min="3585" max="3596" width="12.28515625" style="1" bestFit="1" customWidth="1"/>
    <col min="3597" max="3839" width="53.7109375" style="1"/>
    <col min="3840" max="3840" width="27.7109375" style="1" bestFit="1" customWidth="1"/>
    <col min="3841" max="3852" width="12.28515625" style="1" bestFit="1" customWidth="1"/>
    <col min="3853" max="4095" width="53.7109375" style="1"/>
    <col min="4096" max="4096" width="27.7109375" style="1" bestFit="1" customWidth="1"/>
    <col min="4097" max="4108" width="12.28515625" style="1" bestFit="1" customWidth="1"/>
    <col min="4109" max="4351" width="53.7109375" style="1"/>
    <col min="4352" max="4352" width="27.7109375" style="1" bestFit="1" customWidth="1"/>
    <col min="4353" max="4364" width="12.28515625" style="1" bestFit="1" customWidth="1"/>
    <col min="4365" max="4607" width="53.7109375" style="1"/>
    <col min="4608" max="4608" width="27.7109375" style="1" bestFit="1" customWidth="1"/>
    <col min="4609" max="4620" width="12.28515625" style="1" bestFit="1" customWidth="1"/>
    <col min="4621" max="4863" width="53.7109375" style="1"/>
    <col min="4864" max="4864" width="27.7109375" style="1" bestFit="1" customWidth="1"/>
    <col min="4865" max="4876" width="12.28515625" style="1" bestFit="1" customWidth="1"/>
    <col min="4877" max="5119" width="53.7109375" style="1"/>
    <col min="5120" max="5120" width="27.7109375" style="1" bestFit="1" customWidth="1"/>
    <col min="5121" max="5132" width="12.28515625" style="1" bestFit="1" customWidth="1"/>
    <col min="5133" max="5375" width="53.7109375" style="1"/>
    <col min="5376" max="5376" width="27.7109375" style="1" bestFit="1" customWidth="1"/>
    <col min="5377" max="5388" width="12.28515625" style="1" bestFit="1" customWidth="1"/>
    <col min="5389" max="5631" width="53.7109375" style="1"/>
    <col min="5632" max="5632" width="27.7109375" style="1" bestFit="1" customWidth="1"/>
    <col min="5633" max="5644" width="12.28515625" style="1" bestFit="1" customWidth="1"/>
    <col min="5645" max="5887" width="53.7109375" style="1"/>
    <col min="5888" max="5888" width="27.7109375" style="1" bestFit="1" customWidth="1"/>
    <col min="5889" max="5900" width="12.28515625" style="1" bestFit="1" customWidth="1"/>
    <col min="5901" max="6143" width="53.7109375" style="1"/>
    <col min="6144" max="6144" width="27.7109375" style="1" bestFit="1" customWidth="1"/>
    <col min="6145" max="6156" width="12.28515625" style="1" bestFit="1" customWidth="1"/>
    <col min="6157" max="6399" width="53.7109375" style="1"/>
    <col min="6400" max="6400" width="27.7109375" style="1" bestFit="1" customWidth="1"/>
    <col min="6401" max="6412" width="12.28515625" style="1" bestFit="1" customWidth="1"/>
    <col min="6413" max="6655" width="53.7109375" style="1"/>
    <col min="6656" max="6656" width="27.7109375" style="1" bestFit="1" customWidth="1"/>
    <col min="6657" max="6668" width="12.28515625" style="1" bestFit="1" customWidth="1"/>
    <col min="6669" max="6911" width="53.7109375" style="1"/>
    <col min="6912" max="6912" width="27.7109375" style="1" bestFit="1" customWidth="1"/>
    <col min="6913" max="6924" width="12.28515625" style="1" bestFit="1" customWidth="1"/>
    <col min="6925" max="7167" width="53.7109375" style="1"/>
    <col min="7168" max="7168" width="27.7109375" style="1" bestFit="1" customWidth="1"/>
    <col min="7169" max="7180" width="12.28515625" style="1" bestFit="1" customWidth="1"/>
    <col min="7181" max="7423" width="53.7109375" style="1"/>
    <col min="7424" max="7424" width="27.7109375" style="1" bestFit="1" customWidth="1"/>
    <col min="7425" max="7436" width="12.28515625" style="1" bestFit="1" customWidth="1"/>
    <col min="7437" max="7679" width="53.7109375" style="1"/>
    <col min="7680" max="7680" width="27.7109375" style="1" bestFit="1" customWidth="1"/>
    <col min="7681" max="7692" width="12.28515625" style="1" bestFit="1" customWidth="1"/>
    <col min="7693" max="7935" width="53.7109375" style="1"/>
    <col min="7936" max="7936" width="27.7109375" style="1" bestFit="1" customWidth="1"/>
    <col min="7937" max="7948" width="12.28515625" style="1" bestFit="1" customWidth="1"/>
    <col min="7949" max="8191" width="53.7109375" style="1"/>
    <col min="8192" max="8192" width="27.7109375" style="1" bestFit="1" customWidth="1"/>
    <col min="8193" max="8204" width="12.28515625" style="1" bestFit="1" customWidth="1"/>
    <col min="8205" max="8447" width="53.7109375" style="1"/>
    <col min="8448" max="8448" width="27.7109375" style="1" bestFit="1" customWidth="1"/>
    <col min="8449" max="8460" width="12.28515625" style="1" bestFit="1" customWidth="1"/>
    <col min="8461" max="8703" width="53.7109375" style="1"/>
    <col min="8704" max="8704" width="27.7109375" style="1" bestFit="1" customWidth="1"/>
    <col min="8705" max="8716" width="12.28515625" style="1" bestFit="1" customWidth="1"/>
    <col min="8717" max="8959" width="53.7109375" style="1"/>
    <col min="8960" max="8960" width="27.7109375" style="1" bestFit="1" customWidth="1"/>
    <col min="8961" max="8972" width="12.28515625" style="1" bestFit="1" customWidth="1"/>
    <col min="8973" max="9215" width="53.7109375" style="1"/>
    <col min="9216" max="9216" width="27.7109375" style="1" bestFit="1" customWidth="1"/>
    <col min="9217" max="9228" width="12.28515625" style="1" bestFit="1" customWidth="1"/>
    <col min="9229" max="9471" width="53.7109375" style="1"/>
    <col min="9472" max="9472" width="27.7109375" style="1" bestFit="1" customWidth="1"/>
    <col min="9473" max="9484" width="12.28515625" style="1" bestFit="1" customWidth="1"/>
    <col min="9485" max="9727" width="53.7109375" style="1"/>
    <col min="9728" max="9728" width="27.7109375" style="1" bestFit="1" customWidth="1"/>
    <col min="9729" max="9740" width="12.28515625" style="1" bestFit="1" customWidth="1"/>
    <col min="9741" max="9983" width="53.7109375" style="1"/>
    <col min="9984" max="9984" width="27.7109375" style="1" bestFit="1" customWidth="1"/>
    <col min="9985" max="9996" width="12.28515625" style="1" bestFit="1" customWidth="1"/>
    <col min="9997" max="10239" width="53.7109375" style="1"/>
    <col min="10240" max="10240" width="27.7109375" style="1" bestFit="1" customWidth="1"/>
    <col min="10241" max="10252" width="12.28515625" style="1" bestFit="1" customWidth="1"/>
    <col min="10253" max="10495" width="53.7109375" style="1"/>
    <col min="10496" max="10496" width="27.7109375" style="1" bestFit="1" customWidth="1"/>
    <col min="10497" max="10508" width="12.28515625" style="1" bestFit="1" customWidth="1"/>
    <col min="10509" max="10751" width="53.7109375" style="1"/>
    <col min="10752" max="10752" width="27.7109375" style="1" bestFit="1" customWidth="1"/>
    <col min="10753" max="10764" width="12.28515625" style="1" bestFit="1" customWidth="1"/>
    <col min="10765" max="11007" width="53.7109375" style="1"/>
    <col min="11008" max="11008" width="27.7109375" style="1" bestFit="1" customWidth="1"/>
    <col min="11009" max="11020" width="12.28515625" style="1" bestFit="1" customWidth="1"/>
    <col min="11021" max="11263" width="53.7109375" style="1"/>
    <col min="11264" max="11264" width="27.7109375" style="1" bestFit="1" customWidth="1"/>
    <col min="11265" max="11276" width="12.28515625" style="1" bestFit="1" customWidth="1"/>
    <col min="11277" max="11519" width="53.7109375" style="1"/>
    <col min="11520" max="11520" width="27.7109375" style="1" bestFit="1" customWidth="1"/>
    <col min="11521" max="11532" width="12.28515625" style="1" bestFit="1" customWidth="1"/>
    <col min="11533" max="11775" width="53.7109375" style="1"/>
    <col min="11776" max="11776" width="27.7109375" style="1" bestFit="1" customWidth="1"/>
    <col min="11777" max="11788" width="12.28515625" style="1" bestFit="1" customWidth="1"/>
    <col min="11789" max="12031" width="53.7109375" style="1"/>
    <col min="12032" max="12032" width="27.7109375" style="1" bestFit="1" customWidth="1"/>
    <col min="12033" max="12044" width="12.28515625" style="1" bestFit="1" customWidth="1"/>
    <col min="12045" max="12287" width="53.7109375" style="1"/>
    <col min="12288" max="12288" width="27.7109375" style="1" bestFit="1" customWidth="1"/>
    <col min="12289" max="12300" width="12.28515625" style="1" bestFit="1" customWidth="1"/>
    <col min="12301" max="12543" width="53.7109375" style="1"/>
    <col min="12544" max="12544" width="27.7109375" style="1" bestFit="1" customWidth="1"/>
    <col min="12545" max="12556" width="12.28515625" style="1" bestFit="1" customWidth="1"/>
    <col min="12557" max="12799" width="53.7109375" style="1"/>
    <col min="12800" max="12800" width="27.7109375" style="1" bestFit="1" customWidth="1"/>
    <col min="12801" max="12812" width="12.28515625" style="1" bestFit="1" customWidth="1"/>
    <col min="12813" max="13055" width="53.7109375" style="1"/>
    <col min="13056" max="13056" width="27.7109375" style="1" bestFit="1" customWidth="1"/>
    <col min="13057" max="13068" width="12.28515625" style="1" bestFit="1" customWidth="1"/>
    <col min="13069" max="13311" width="53.7109375" style="1"/>
    <col min="13312" max="13312" width="27.7109375" style="1" bestFit="1" customWidth="1"/>
    <col min="13313" max="13324" width="12.28515625" style="1" bestFit="1" customWidth="1"/>
    <col min="13325" max="13567" width="53.7109375" style="1"/>
    <col min="13568" max="13568" width="27.7109375" style="1" bestFit="1" customWidth="1"/>
    <col min="13569" max="13580" width="12.28515625" style="1" bestFit="1" customWidth="1"/>
    <col min="13581" max="13823" width="53.7109375" style="1"/>
    <col min="13824" max="13824" width="27.7109375" style="1" bestFit="1" customWidth="1"/>
    <col min="13825" max="13836" width="12.28515625" style="1" bestFit="1" customWidth="1"/>
    <col min="13837" max="14079" width="53.7109375" style="1"/>
    <col min="14080" max="14080" width="27.7109375" style="1" bestFit="1" customWidth="1"/>
    <col min="14081" max="14092" width="12.28515625" style="1" bestFit="1" customWidth="1"/>
    <col min="14093" max="14335" width="53.7109375" style="1"/>
    <col min="14336" max="14336" width="27.7109375" style="1" bestFit="1" customWidth="1"/>
    <col min="14337" max="14348" width="12.28515625" style="1" bestFit="1" customWidth="1"/>
    <col min="14349" max="14591" width="53.7109375" style="1"/>
    <col min="14592" max="14592" width="27.7109375" style="1" bestFit="1" customWidth="1"/>
    <col min="14593" max="14604" width="12.28515625" style="1" bestFit="1" customWidth="1"/>
    <col min="14605" max="14847" width="53.7109375" style="1"/>
    <col min="14848" max="14848" width="27.7109375" style="1" bestFit="1" customWidth="1"/>
    <col min="14849" max="14860" width="12.28515625" style="1" bestFit="1" customWidth="1"/>
    <col min="14861" max="15103" width="53.7109375" style="1"/>
    <col min="15104" max="15104" width="27.7109375" style="1" bestFit="1" customWidth="1"/>
    <col min="15105" max="15116" width="12.28515625" style="1" bestFit="1" customWidth="1"/>
    <col min="15117" max="15359" width="53.7109375" style="1"/>
    <col min="15360" max="15360" width="27.7109375" style="1" bestFit="1" customWidth="1"/>
    <col min="15361" max="15372" width="12.28515625" style="1" bestFit="1" customWidth="1"/>
    <col min="15373" max="15615" width="53.7109375" style="1"/>
    <col min="15616" max="15616" width="27.7109375" style="1" bestFit="1" customWidth="1"/>
    <col min="15617" max="15628" width="12.28515625" style="1" bestFit="1" customWidth="1"/>
    <col min="15629" max="15871" width="53.7109375" style="1"/>
    <col min="15872" max="15872" width="27.7109375" style="1" bestFit="1" customWidth="1"/>
    <col min="15873" max="15884" width="12.28515625" style="1" bestFit="1" customWidth="1"/>
    <col min="15885" max="16127" width="53.7109375" style="1"/>
    <col min="16128" max="16128" width="27.7109375" style="1" bestFit="1" customWidth="1"/>
    <col min="16129" max="16140" width="12.28515625" style="1" bestFit="1" customWidth="1"/>
    <col min="16141" max="16384" width="53.7109375" style="1"/>
  </cols>
  <sheetData>
    <row r="15" spans="1:21" ht="12" thickBot="1" x14ac:dyDescent="0.25"/>
    <row r="16" spans="1:21" ht="20.100000000000001" customHeight="1" thickBot="1" x14ac:dyDescent="0.25">
      <c r="A16" s="25"/>
      <c r="B16" s="61" t="s">
        <v>27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s="24" customFormat="1" ht="25.5" customHeight="1" thickBot="1" x14ac:dyDescent="0.3">
      <c r="A17" s="2" t="s">
        <v>1</v>
      </c>
      <c r="B17" s="4">
        <v>2000</v>
      </c>
      <c r="C17" s="5">
        <v>2001</v>
      </c>
      <c r="D17" s="5">
        <v>2002</v>
      </c>
      <c r="E17" s="5">
        <v>2003</v>
      </c>
      <c r="F17" s="5">
        <v>2004</v>
      </c>
      <c r="G17" s="5">
        <v>2005</v>
      </c>
      <c r="H17" s="5">
        <v>2006</v>
      </c>
      <c r="I17" s="5">
        <v>2007</v>
      </c>
      <c r="J17" s="5">
        <v>2008</v>
      </c>
      <c r="K17" s="5">
        <v>2009</v>
      </c>
      <c r="L17" s="5">
        <v>2010</v>
      </c>
      <c r="M17" s="5">
        <v>2011</v>
      </c>
      <c r="N17" s="5">
        <v>2012</v>
      </c>
      <c r="O17" s="5">
        <v>2013</v>
      </c>
      <c r="P17" s="5">
        <v>2014</v>
      </c>
      <c r="Q17" s="5">
        <v>2015</v>
      </c>
      <c r="R17" s="5">
        <v>2016</v>
      </c>
      <c r="S17" s="5">
        <v>2017</v>
      </c>
      <c r="T17" s="5">
        <v>2018</v>
      </c>
      <c r="U17" s="6" t="s">
        <v>2</v>
      </c>
    </row>
    <row r="18" spans="1:21" ht="25.5" customHeight="1" x14ac:dyDescent="0.2">
      <c r="A18" s="7" t="s">
        <v>3</v>
      </c>
      <c r="B18" s="8">
        <v>4617.5126859511302</v>
      </c>
      <c r="C18" s="9"/>
      <c r="D18" s="9"/>
      <c r="E18" s="9"/>
      <c r="F18" s="9"/>
      <c r="G18" s="9"/>
      <c r="H18" s="9"/>
      <c r="I18" s="9">
        <v>43843.99</v>
      </c>
      <c r="J18" s="9">
        <v>186477</v>
      </c>
      <c r="K18" s="9">
        <v>259432</v>
      </c>
      <c r="L18" s="9">
        <v>1421333.66</v>
      </c>
      <c r="M18" s="9">
        <v>5535847.2199999997</v>
      </c>
      <c r="N18" s="9">
        <v>6528763.9000000004</v>
      </c>
      <c r="O18" s="9">
        <v>4624247.5</v>
      </c>
      <c r="P18" s="9">
        <v>5175005.4400000004</v>
      </c>
      <c r="Q18" s="9">
        <v>5084592.42</v>
      </c>
      <c r="R18" s="9">
        <v>3238442.69</v>
      </c>
      <c r="S18" s="9">
        <v>8.7100000000000009</v>
      </c>
      <c r="T18" s="9">
        <v>35.97</v>
      </c>
      <c r="U18" s="10">
        <v>0</v>
      </c>
    </row>
    <row r="19" spans="1:21" ht="25.5" customHeight="1" x14ac:dyDescent="0.2">
      <c r="A19" s="11" t="s">
        <v>4</v>
      </c>
      <c r="B19" s="12">
        <v>27180.037630237061</v>
      </c>
      <c r="C19" s="13">
        <v>21228.188468489014</v>
      </c>
      <c r="D19" s="13">
        <v>4949.63</v>
      </c>
      <c r="E19" s="13">
        <v>7863.21</v>
      </c>
      <c r="F19" s="13">
        <v>10620.72</v>
      </c>
      <c r="G19" s="13">
        <v>17559.259999999998</v>
      </c>
      <c r="H19" s="13">
        <v>-87.5</v>
      </c>
      <c r="I19" s="13"/>
      <c r="J19" s="13"/>
      <c r="K19" s="13"/>
      <c r="L19" s="13">
        <v>90200</v>
      </c>
      <c r="M19" s="13">
        <v>97820</v>
      </c>
      <c r="N19" s="13">
        <v>99647</v>
      </c>
      <c r="O19" s="13">
        <v>102263.5</v>
      </c>
      <c r="P19" s="13">
        <v>87021.25</v>
      </c>
      <c r="Q19" s="13">
        <v>102971.54</v>
      </c>
      <c r="R19" s="13">
        <v>115449.56</v>
      </c>
      <c r="S19" s="13">
        <v>123840</v>
      </c>
      <c r="T19" s="13">
        <v>131339</v>
      </c>
      <c r="U19" s="14">
        <v>110000</v>
      </c>
    </row>
    <row r="20" spans="1:21" ht="25.5" customHeight="1" x14ac:dyDescent="0.2">
      <c r="A20" s="11" t="s">
        <v>5</v>
      </c>
      <c r="B20" s="12"/>
      <c r="C20" s="13"/>
      <c r="D20" s="13"/>
      <c r="E20" s="13">
        <v>52191</v>
      </c>
      <c r="F20" s="13">
        <v>53001</v>
      </c>
      <c r="G20" s="13">
        <v>43308</v>
      </c>
      <c r="H20" s="13">
        <v>43308</v>
      </c>
      <c r="I20" s="13">
        <v>48924</v>
      </c>
      <c r="J20" s="13">
        <v>48924</v>
      </c>
      <c r="K20" s="13"/>
      <c r="L20" s="13"/>
      <c r="M20" s="13"/>
      <c r="N20" s="13"/>
      <c r="O20" s="13"/>
      <c r="P20" s="13"/>
      <c r="Q20" s="13"/>
      <c r="R20" s="13"/>
      <c r="S20" s="13"/>
      <c r="T20" s="13">
        <v>279300</v>
      </c>
      <c r="U20" s="14"/>
    </row>
    <row r="21" spans="1:21" ht="25.5" customHeight="1" x14ac:dyDescent="0.2">
      <c r="A21" s="11" t="s">
        <v>6</v>
      </c>
      <c r="B21" s="12"/>
      <c r="C21" s="13"/>
      <c r="D21" s="13"/>
      <c r="E21" s="13"/>
      <c r="F21" s="13"/>
      <c r="G21" s="13"/>
      <c r="H21" s="13"/>
      <c r="I21" s="13"/>
      <c r="J21" s="13"/>
      <c r="K21" s="13">
        <v>1480795</v>
      </c>
      <c r="L21" s="13">
        <v>3702025</v>
      </c>
      <c r="M21" s="13">
        <v>1955690</v>
      </c>
      <c r="N21" s="13">
        <v>4124030</v>
      </c>
      <c r="O21" s="13">
        <v>3348145</v>
      </c>
      <c r="P21" s="13">
        <v>3044380</v>
      </c>
      <c r="Q21" s="13">
        <v>3576550</v>
      </c>
      <c r="R21" s="13">
        <v>3314850</v>
      </c>
      <c r="S21" s="13">
        <v>3493450</v>
      </c>
      <c r="T21" s="13">
        <v>3329715</v>
      </c>
      <c r="U21" s="14">
        <v>3530000</v>
      </c>
    </row>
    <row r="22" spans="1:21" ht="25.5" customHeight="1" x14ac:dyDescent="0.2">
      <c r="A22" s="11" t="s">
        <v>7</v>
      </c>
      <c r="B22" s="12">
        <v>63997.407033730873</v>
      </c>
      <c r="C22" s="13">
        <v>180794.72185107053</v>
      </c>
      <c r="D22" s="13">
        <v>1065197.45</v>
      </c>
      <c r="E22" s="13">
        <v>1610714.72</v>
      </c>
      <c r="F22" s="13">
        <v>2078148.08</v>
      </c>
      <c r="G22" s="13">
        <v>1961610.15</v>
      </c>
      <c r="H22" s="13">
        <v>2226948.21</v>
      </c>
      <c r="I22" s="13">
        <v>2506769.7200000002</v>
      </c>
      <c r="J22" s="13">
        <v>2469795.83</v>
      </c>
      <c r="K22" s="13">
        <v>2682929.04</v>
      </c>
      <c r="L22" s="13">
        <v>2763565.62</v>
      </c>
      <c r="M22" s="13">
        <v>3041320.57</v>
      </c>
      <c r="N22" s="13">
        <v>2800356.79</v>
      </c>
      <c r="O22" s="13">
        <v>3019004.16</v>
      </c>
      <c r="P22" s="13">
        <v>3135025.15</v>
      </c>
      <c r="Q22" s="13">
        <v>3175950.17</v>
      </c>
      <c r="R22" s="13">
        <v>3302234.21</v>
      </c>
      <c r="S22" s="13">
        <v>3510086.3</v>
      </c>
      <c r="T22" s="13">
        <v>3331749.78</v>
      </c>
      <c r="U22" s="14">
        <v>3600000</v>
      </c>
    </row>
    <row r="23" spans="1:21" ht="25.5" customHeight="1" x14ac:dyDescent="0.2">
      <c r="A23" s="11" t="s">
        <v>8</v>
      </c>
      <c r="B23" s="12">
        <v>1245.664961985528</v>
      </c>
      <c r="C23" s="13">
        <v>334.28441815671334</v>
      </c>
      <c r="D23" s="13"/>
      <c r="E23" s="13">
        <v>452.5</v>
      </c>
      <c r="F23" s="13">
        <v>434.5</v>
      </c>
      <c r="G23" s="13">
        <v>352</v>
      </c>
      <c r="H23" s="13">
        <v>605.5</v>
      </c>
      <c r="I23" s="13">
        <v>41.5</v>
      </c>
      <c r="J23" s="13"/>
      <c r="K23" s="13"/>
      <c r="L23" s="13"/>
      <c r="M23" s="13">
        <v>31948.6</v>
      </c>
      <c r="N23" s="13">
        <v>0</v>
      </c>
      <c r="O23" s="13">
        <v>358160</v>
      </c>
      <c r="P23" s="13">
        <v>258252.15</v>
      </c>
      <c r="Q23" s="13">
        <v>592465.38</v>
      </c>
      <c r="R23" s="13">
        <v>984433.65</v>
      </c>
      <c r="S23" s="13">
        <v>1127002.82</v>
      </c>
      <c r="T23" s="13">
        <v>996984.36</v>
      </c>
      <c r="U23" s="14">
        <v>0</v>
      </c>
    </row>
    <row r="24" spans="1:21" ht="25.5" customHeight="1" x14ac:dyDescent="0.2">
      <c r="A24" s="11" t="s">
        <v>9</v>
      </c>
      <c r="B24" s="12">
        <v>304.80987806117514</v>
      </c>
      <c r="C24" s="13">
        <v>29536.364740616609</v>
      </c>
      <c r="D24" s="13">
        <v>6038.82</v>
      </c>
      <c r="E24" s="13">
        <v>14102.96</v>
      </c>
      <c r="F24" s="13">
        <v>54242.25</v>
      </c>
      <c r="G24" s="13">
        <v>55152.160000000003</v>
      </c>
      <c r="H24" s="13">
        <v>70618.850000000006</v>
      </c>
      <c r="I24" s="13">
        <v>58229.56</v>
      </c>
      <c r="J24" s="13">
        <v>51033.41</v>
      </c>
      <c r="K24" s="13">
        <v>44723.3</v>
      </c>
      <c r="L24" s="13">
        <v>115929.49</v>
      </c>
      <c r="M24" s="13">
        <v>347985.28</v>
      </c>
      <c r="N24" s="13">
        <v>374114.48</v>
      </c>
      <c r="O24" s="13">
        <v>2463865.9900000002</v>
      </c>
      <c r="P24" s="13">
        <v>3185226.18</v>
      </c>
      <c r="Q24" s="13">
        <v>2878171.29</v>
      </c>
      <c r="R24" s="13">
        <v>1679061.87</v>
      </c>
      <c r="S24" s="13">
        <v>303890.51</v>
      </c>
      <c r="T24" s="13">
        <v>18250</v>
      </c>
      <c r="U24" s="14">
        <v>18250</v>
      </c>
    </row>
    <row r="25" spans="1:21" ht="25.5" customHeight="1" x14ac:dyDescent="0.2">
      <c r="A25" s="11" t="s">
        <v>10</v>
      </c>
      <c r="B25" s="12"/>
      <c r="C25" s="13"/>
      <c r="D25" s="13"/>
      <c r="E25" s="13"/>
      <c r="F25" s="13"/>
      <c r="G25" s="13"/>
      <c r="H25" s="13"/>
      <c r="I25" s="13"/>
      <c r="J25" s="13">
        <v>23820</v>
      </c>
      <c r="K25" s="13">
        <v>59985</v>
      </c>
      <c r="L25" s="13">
        <v>57360</v>
      </c>
      <c r="M25" s="13">
        <v>38445</v>
      </c>
      <c r="N25" s="13">
        <v>16335</v>
      </c>
      <c r="O25" s="13">
        <v>39490.370000000003</v>
      </c>
      <c r="P25" s="13">
        <v>59645</v>
      </c>
      <c r="Q25" s="13">
        <v>36808.519999999997</v>
      </c>
      <c r="R25" s="13">
        <v>30427.72</v>
      </c>
      <c r="S25" s="13">
        <v>120203.85</v>
      </c>
      <c r="T25" s="13">
        <v>17496.080000000002</v>
      </c>
      <c r="U25" s="14">
        <v>305</v>
      </c>
    </row>
    <row r="26" spans="1:21" ht="25.5" customHeight="1" x14ac:dyDescent="0.2">
      <c r="A26" s="11" t="s">
        <v>11</v>
      </c>
      <c r="B26" s="12">
        <v>288301.11130667158</v>
      </c>
      <c r="C26" s="13">
        <v>371091.27687475673</v>
      </c>
      <c r="D26" s="13">
        <v>321430.53000000003</v>
      </c>
      <c r="E26" s="13">
        <v>235598.27</v>
      </c>
      <c r="F26" s="13">
        <v>689500.75</v>
      </c>
      <c r="G26" s="13">
        <v>1550993.31</v>
      </c>
      <c r="H26" s="13">
        <v>798015.11</v>
      </c>
      <c r="I26" s="13">
        <v>1772375.97</v>
      </c>
      <c r="J26" s="13">
        <v>3110534.27</v>
      </c>
      <c r="K26" s="13">
        <v>2210381.59</v>
      </c>
      <c r="L26" s="13">
        <v>5843325.3900000006</v>
      </c>
      <c r="M26" s="15">
        <v>3844717.23</v>
      </c>
      <c r="N26" s="15">
        <v>4353428</v>
      </c>
      <c r="O26" s="15">
        <v>5508897.3600000003</v>
      </c>
      <c r="P26" s="15">
        <v>4207196.25</v>
      </c>
      <c r="Q26" s="15">
        <v>5659501.5700000003</v>
      </c>
      <c r="R26" s="15">
        <v>7716100.6100000003</v>
      </c>
      <c r="S26" s="15">
        <v>7106341.7599999998</v>
      </c>
      <c r="T26" s="15">
        <v>1772265</v>
      </c>
      <c r="U26" s="16">
        <v>1873879</v>
      </c>
    </row>
    <row r="27" spans="1:21" ht="25.5" customHeight="1" x14ac:dyDescent="0.2">
      <c r="A27" s="11" t="s">
        <v>12</v>
      </c>
      <c r="B27" s="12">
        <v>84387.021286616975</v>
      </c>
      <c r="C27" s="13">
        <v>63052.189023770508</v>
      </c>
      <c r="D27" s="13">
        <v>117703.95</v>
      </c>
      <c r="E27" s="13">
        <v>144945.99</v>
      </c>
      <c r="F27" s="13">
        <v>154874.72</v>
      </c>
      <c r="G27" s="13">
        <v>148545.51999999999</v>
      </c>
      <c r="H27" s="13">
        <v>923012.57</v>
      </c>
      <c r="I27" s="13">
        <v>875739.92</v>
      </c>
      <c r="J27" s="13">
        <v>604715.89</v>
      </c>
      <c r="K27" s="13">
        <v>912754.52</v>
      </c>
      <c r="L27" s="13">
        <v>810648.21</v>
      </c>
      <c r="M27" s="13">
        <v>1109998.94</v>
      </c>
      <c r="N27" s="13">
        <v>1348428.4</v>
      </c>
      <c r="O27" s="13">
        <v>1580339.4</v>
      </c>
      <c r="P27" s="13">
        <v>1434315.35</v>
      </c>
      <c r="Q27" s="13">
        <v>1059295.9099999999</v>
      </c>
      <c r="R27" s="13">
        <v>1309466.8500000001</v>
      </c>
      <c r="S27" s="13">
        <v>1837021.06</v>
      </c>
      <c r="T27" s="13">
        <v>378025.01</v>
      </c>
      <c r="U27" s="14">
        <v>0</v>
      </c>
    </row>
    <row r="28" spans="1:21" ht="25.5" customHeight="1" x14ac:dyDescent="0.2">
      <c r="A28" s="11" t="s">
        <v>13</v>
      </c>
      <c r="B28" s="12"/>
      <c r="C28" s="13"/>
      <c r="D28" s="13">
        <v>2862.5</v>
      </c>
      <c r="E28" s="13">
        <v>562.5</v>
      </c>
      <c r="F28" s="13">
        <v>2187.5</v>
      </c>
      <c r="G28" s="13">
        <v>2862.5</v>
      </c>
      <c r="H28" s="13"/>
      <c r="I28" s="13"/>
      <c r="J28" s="13"/>
      <c r="K28" s="13">
        <v>3375</v>
      </c>
      <c r="L28" s="13">
        <v>3175</v>
      </c>
      <c r="M28" s="15">
        <v>2400</v>
      </c>
      <c r="N28" s="15">
        <v>3900</v>
      </c>
      <c r="O28" s="15">
        <v>3150</v>
      </c>
      <c r="P28" s="15">
        <v>200</v>
      </c>
      <c r="Q28" s="15">
        <v>2925</v>
      </c>
      <c r="R28" s="15"/>
      <c r="S28" s="15">
        <v>0</v>
      </c>
      <c r="T28" s="15">
        <v>0</v>
      </c>
      <c r="U28" s="16">
        <v>0</v>
      </c>
    </row>
    <row r="29" spans="1:21" ht="25.5" customHeight="1" x14ac:dyDescent="0.2">
      <c r="A29" s="11" t="s">
        <v>14</v>
      </c>
      <c r="B29" s="12"/>
      <c r="C29" s="13"/>
      <c r="D29" s="13"/>
      <c r="E29" s="13"/>
      <c r="F29" s="13"/>
      <c r="G29" s="13"/>
      <c r="H29" s="13"/>
      <c r="I29" s="13"/>
      <c r="J29" s="13">
        <v>87079.1</v>
      </c>
      <c r="K29" s="13">
        <v>838938.14</v>
      </c>
      <c r="L29" s="13">
        <v>1498532.67</v>
      </c>
      <c r="M29" s="13">
        <v>2314067.4</v>
      </c>
      <c r="N29" s="13">
        <v>2475295.19</v>
      </c>
      <c r="O29" s="13">
        <v>2079267.54</v>
      </c>
      <c r="P29" s="15">
        <v>3204893.35</v>
      </c>
      <c r="Q29" s="15">
        <v>508205.12</v>
      </c>
      <c r="R29" s="15">
        <v>187275</v>
      </c>
      <c r="S29" s="15">
        <v>187350</v>
      </c>
      <c r="T29" s="15">
        <v>187350</v>
      </c>
      <c r="U29" s="16">
        <v>190000</v>
      </c>
    </row>
    <row r="30" spans="1:21" ht="25.5" customHeight="1" x14ac:dyDescent="0.2">
      <c r="A30" s="11" t="s">
        <v>15</v>
      </c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5"/>
      <c r="S30" s="15">
        <v>4783401.96</v>
      </c>
      <c r="T30" s="15">
        <v>5964531.46</v>
      </c>
      <c r="U30" s="16">
        <v>6352931</v>
      </c>
    </row>
    <row r="31" spans="1:21" ht="25.5" customHeight="1" x14ac:dyDescent="0.2">
      <c r="A31" s="11" t="s">
        <v>16</v>
      </c>
      <c r="B31" s="12">
        <v>49840.926725153011</v>
      </c>
      <c r="C31" s="13">
        <v>33137.613132407365</v>
      </c>
      <c r="D31" s="13">
        <v>52924.160000000003</v>
      </c>
      <c r="E31" s="13">
        <v>6612.8</v>
      </c>
      <c r="F31" s="13">
        <v>2.97</v>
      </c>
      <c r="G31" s="13">
        <v>180020</v>
      </c>
      <c r="H31" s="13">
        <v>331717.39</v>
      </c>
      <c r="I31" s="13">
        <v>1024851.82</v>
      </c>
      <c r="J31" s="13">
        <v>469273.97</v>
      </c>
      <c r="K31" s="13">
        <v>375312.33</v>
      </c>
      <c r="L31" s="13">
        <v>150000</v>
      </c>
      <c r="M31" s="13">
        <v>375000</v>
      </c>
      <c r="N31" s="13">
        <v>300000</v>
      </c>
      <c r="O31" s="13">
        <v>593609.76</v>
      </c>
      <c r="P31" s="13">
        <v>362122.61</v>
      </c>
      <c r="Q31" s="13">
        <v>301472.28999999998</v>
      </c>
      <c r="R31" s="13">
        <v>459651.97</v>
      </c>
      <c r="S31" s="15">
        <v>761275.46</v>
      </c>
      <c r="T31" s="15">
        <v>853624.8</v>
      </c>
      <c r="U31" s="16">
        <v>850000</v>
      </c>
    </row>
    <row r="32" spans="1:21" ht="25.5" customHeight="1" x14ac:dyDescent="0.2">
      <c r="A32" s="11" t="s">
        <v>17</v>
      </c>
      <c r="B32" s="12"/>
      <c r="C32" s="13"/>
      <c r="D32" s="13">
        <v>155450</v>
      </c>
      <c r="E32" s="13">
        <v>141410</v>
      </c>
      <c r="F32" s="13">
        <v>158600</v>
      </c>
      <c r="G32" s="13">
        <v>150980</v>
      </c>
      <c r="H32" s="13">
        <v>154780</v>
      </c>
      <c r="I32" s="13">
        <v>181250</v>
      </c>
      <c r="J32" s="13">
        <v>177080</v>
      </c>
      <c r="K32" s="13">
        <v>207152</v>
      </c>
      <c r="L32" s="13">
        <v>213932.95</v>
      </c>
      <c r="M32" s="13">
        <v>206540.77</v>
      </c>
      <c r="N32" s="13">
        <v>193245.76</v>
      </c>
      <c r="O32" s="13">
        <v>340527.4</v>
      </c>
      <c r="P32" s="13">
        <v>397016.65</v>
      </c>
      <c r="Q32" s="13">
        <v>374223.95</v>
      </c>
      <c r="R32" s="13">
        <v>517693.25</v>
      </c>
      <c r="S32" s="13">
        <v>931311.75</v>
      </c>
      <c r="T32" s="15">
        <v>1172850.57</v>
      </c>
      <c r="U32" s="16">
        <v>850067</v>
      </c>
    </row>
    <row r="33" spans="1:21" ht="25.5" customHeight="1" x14ac:dyDescent="0.2">
      <c r="A33" s="11" t="s">
        <v>18</v>
      </c>
      <c r="B33" s="12">
        <v>91843.881615968305</v>
      </c>
      <c r="C33" s="13">
        <v>115946.44508290799</v>
      </c>
      <c r="D33" s="13">
        <v>193873.12</v>
      </c>
      <c r="E33" s="13">
        <v>193435.54</v>
      </c>
      <c r="F33" s="13">
        <v>511902.32</v>
      </c>
      <c r="G33" s="13">
        <v>712415.8</v>
      </c>
      <c r="H33" s="13">
        <v>701837.66</v>
      </c>
      <c r="I33" s="13">
        <v>983092.71</v>
      </c>
      <c r="J33" s="13">
        <v>1479156.58</v>
      </c>
      <c r="K33" s="13">
        <v>1768278.82</v>
      </c>
      <c r="L33" s="13">
        <v>1649350.05</v>
      </c>
      <c r="M33" s="13">
        <v>2157401.91</v>
      </c>
      <c r="N33" s="13">
        <v>2035850.11</v>
      </c>
      <c r="O33" s="13">
        <v>2272793.2999999998</v>
      </c>
      <c r="P33" s="13">
        <v>2309306.04</v>
      </c>
      <c r="Q33" s="13">
        <v>2336528.09</v>
      </c>
      <c r="R33" s="13">
        <v>2922396.83</v>
      </c>
      <c r="S33" s="13">
        <v>4545847.7</v>
      </c>
      <c r="T33" s="13">
        <v>5141620.9000000004</v>
      </c>
      <c r="U33" s="14">
        <v>5800000</v>
      </c>
    </row>
    <row r="34" spans="1:21" ht="25.5" customHeight="1" x14ac:dyDescent="0.2">
      <c r="A34" s="11" t="s">
        <v>19</v>
      </c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4"/>
    </row>
    <row r="35" spans="1:21" ht="25.5" customHeight="1" x14ac:dyDescent="0.2">
      <c r="A35" s="11" t="s">
        <v>20</v>
      </c>
      <c r="B35" s="12">
        <v>56434.597011891456</v>
      </c>
      <c r="C35" s="13">
        <v>69290.627889508891</v>
      </c>
      <c r="D35" s="13">
        <v>51360.28</v>
      </c>
      <c r="E35" s="13">
        <v>240835.18</v>
      </c>
      <c r="F35" s="13">
        <v>251354.13</v>
      </c>
      <c r="G35" s="13">
        <v>706478.18</v>
      </c>
      <c r="H35" s="13">
        <v>1629092.55</v>
      </c>
      <c r="I35" s="13">
        <v>532416.39</v>
      </c>
      <c r="J35" s="13">
        <v>490291.23</v>
      </c>
      <c r="K35" s="13">
        <v>689180.16000000003</v>
      </c>
      <c r="L35" s="13">
        <v>682705.4</v>
      </c>
      <c r="M35" s="13">
        <v>882234.19</v>
      </c>
      <c r="N35" s="13">
        <v>1122364.6100000001</v>
      </c>
      <c r="O35" s="13">
        <v>223648.85</v>
      </c>
      <c r="P35" s="13"/>
      <c r="Q35" s="13"/>
      <c r="R35" s="13"/>
      <c r="S35" s="13"/>
      <c r="T35" s="13"/>
      <c r="U35" s="14"/>
    </row>
    <row r="36" spans="1:21" ht="25.5" customHeight="1" thickBot="1" x14ac:dyDescent="0.25">
      <c r="A36" s="17" t="s">
        <v>21</v>
      </c>
      <c r="B36" s="18">
        <v>86725.822324795052</v>
      </c>
      <c r="C36" s="19">
        <v>288979.69504138583</v>
      </c>
      <c r="D36" s="19">
        <v>462362.54</v>
      </c>
      <c r="E36" s="19">
        <v>473112.13</v>
      </c>
      <c r="F36" s="19">
        <v>652741.84</v>
      </c>
      <c r="G36" s="19">
        <v>691856.34</v>
      </c>
      <c r="H36" s="19">
        <v>565009.12</v>
      </c>
      <c r="I36" s="19">
        <v>818978.2</v>
      </c>
      <c r="J36" s="19">
        <v>865537.82</v>
      </c>
      <c r="K36" s="19">
        <v>935510.38</v>
      </c>
      <c r="L36" s="19">
        <v>1125239.6499999999</v>
      </c>
      <c r="M36" s="19">
        <v>1123444.29</v>
      </c>
      <c r="N36" s="19">
        <v>980411.95</v>
      </c>
      <c r="O36" s="19">
        <v>1492830.62</v>
      </c>
      <c r="P36" s="19">
        <v>1439560.33</v>
      </c>
      <c r="Q36" s="19">
        <v>1490105.1</v>
      </c>
      <c r="R36" s="19">
        <v>1288618.54</v>
      </c>
      <c r="S36" s="19">
        <v>869691.2</v>
      </c>
      <c r="T36" s="19">
        <v>1027112.06</v>
      </c>
      <c r="U36" s="20">
        <v>1520000</v>
      </c>
    </row>
    <row r="37" spans="1:21" ht="25.5" customHeight="1" thickBot="1" x14ac:dyDescent="0.25">
      <c r="A37" s="3" t="s">
        <v>22</v>
      </c>
      <c r="B37" s="21">
        <v>754878.7924610622</v>
      </c>
      <c r="C37" s="21">
        <v>1173391.4065230703</v>
      </c>
      <c r="D37" s="21">
        <v>2434152.9799999995</v>
      </c>
      <c r="E37" s="21">
        <v>3121836.8000000003</v>
      </c>
      <c r="F37" s="21">
        <v>4617610.78</v>
      </c>
      <c r="G37" s="21">
        <v>6222133.2199999997</v>
      </c>
      <c r="H37" s="21">
        <v>7444857.46</v>
      </c>
      <c r="I37" s="21">
        <v>8846513.7799999993</v>
      </c>
      <c r="J37" s="21">
        <v>10063719.1</v>
      </c>
      <c r="K37" s="21">
        <v>12468747.280000001</v>
      </c>
      <c r="L37" s="21">
        <v>20127323.089999996</v>
      </c>
      <c r="M37" s="21">
        <v>23064861.399999999</v>
      </c>
      <c r="N37" s="21">
        <v>26756171.190000001</v>
      </c>
      <c r="O37" s="21">
        <v>28050240.75</v>
      </c>
      <c r="P37" s="21">
        <v>28299165.75</v>
      </c>
      <c r="Q37" s="21">
        <v>27179766.350000001</v>
      </c>
      <c r="R37" s="21">
        <v>27066102.75</v>
      </c>
      <c r="S37" s="21">
        <v>29700723.079999998</v>
      </c>
      <c r="T37" s="21">
        <v>24602249.989999998</v>
      </c>
      <c r="U37" s="21">
        <v>24695432</v>
      </c>
    </row>
    <row r="39" spans="1:21" x14ac:dyDescent="0.2">
      <c r="A39" s="22" t="s">
        <v>23</v>
      </c>
    </row>
    <row r="40" spans="1:21" x14ac:dyDescent="0.2">
      <c r="A40" s="23" t="s">
        <v>24</v>
      </c>
    </row>
    <row r="41" spans="1:21" x14ac:dyDescent="0.2">
      <c r="A41" s="23" t="s">
        <v>25</v>
      </c>
      <c r="M41" s="26"/>
    </row>
  </sheetData>
  <sheetProtection algorithmName="SHA-512" hashValue="QEYjhJTwlivtZ/ubw5b3CtrBocIcx3o2arJn10Kop34RaP698KcM3tuD2Red/4vcX/bTz3fQ65Yb7I20KvWxxQ==" saltValue="tI+BkWLrr6Z03t08LF4Mgw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6:U16"/>
  </mergeCells>
  <pageMargins left="0.7" right="0.7" top="0.75" bottom="0.75" header="0.3" footer="0.3"/>
  <pageSetup paperSize="9"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3EE3-C79C-4BC7-89F9-54FFF0657F29}">
  <sheetPr>
    <tabColor rgb="FFC92274"/>
    <pageSetUpPr fitToPage="1"/>
  </sheetPr>
  <dimension ref="A15:U41"/>
  <sheetViews>
    <sheetView showGridLines="0" workbookViewId="0">
      <selection activeCell="B16" sqref="B16:U16"/>
    </sheetView>
  </sheetViews>
  <sheetFormatPr baseColWidth="10" defaultColWidth="53.7109375" defaultRowHeight="11.25" x14ac:dyDescent="0.2"/>
  <cols>
    <col min="1" max="1" width="26.85546875" style="1" customWidth="1"/>
    <col min="2" max="21" width="10.28515625" style="1" customWidth="1"/>
    <col min="22" max="255" width="53.7109375" style="1"/>
    <col min="256" max="256" width="27.7109375" style="1" bestFit="1" customWidth="1"/>
    <col min="257" max="268" width="12.28515625" style="1" bestFit="1" customWidth="1"/>
    <col min="269" max="511" width="53.7109375" style="1"/>
    <col min="512" max="512" width="27.7109375" style="1" bestFit="1" customWidth="1"/>
    <col min="513" max="524" width="12.28515625" style="1" bestFit="1" customWidth="1"/>
    <col min="525" max="767" width="53.7109375" style="1"/>
    <col min="768" max="768" width="27.7109375" style="1" bestFit="1" customWidth="1"/>
    <col min="769" max="780" width="12.28515625" style="1" bestFit="1" customWidth="1"/>
    <col min="781" max="1023" width="53.7109375" style="1"/>
    <col min="1024" max="1024" width="27.7109375" style="1" bestFit="1" customWidth="1"/>
    <col min="1025" max="1036" width="12.28515625" style="1" bestFit="1" customWidth="1"/>
    <col min="1037" max="1279" width="53.7109375" style="1"/>
    <col min="1280" max="1280" width="27.7109375" style="1" bestFit="1" customWidth="1"/>
    <col min="1281" max="1292" width="12.28515625" style="1" bestFit="1" customWidth="1"/>
    <col min="1293" max="1535" width="53.7109375" style="1"/>
    <col min="1536" max="1536" width="27.7109375" style="1" bestFit="1" customWidth="1"/>
    <col min="1537" max="1548" width="12.28515625" style="1" bestFit="1" customWidth="1"/>
    <col min="1549" max="1791" width="53.7109375" style="1"/>
    <col min="1792" max="1792" width="27.7109375" style="1" bestFit="1" customWidth="1"/>
    <col min="1793" max="1804" width="12.28515625" style="1" bestFit="1" customWidth="1"/>
    <col min="1805" max="2047" width="53.7109375" style="1"/>
    <col min="2048" max="2048" width="27.7109375" style="1" bestFit="1" customWidth="1"/>
    <col min="2049" max="2060" width="12.28515625" style="1" bestFit="1" customWidth="1"/>
    <col min="2061" max="2303" width="53.7109375" style="1"/>
    <col min="2304" max="2304" width="27.7109375" style="1" bestFit="1" customWidth="1"/>
    <col min="2305" max="2316" width="12.28515625" style="1" bestFit="1" customWidth="1"/>
    <col min="2317" max="2559" width="53.7109375" style="1"/>
    <col min="2560" max="2560" width="27.7109375" style="1" bestFit="1" customWidth="1"/>
    <col min="2561" max="2572" width="12.28515625" style="1" bestFit="1" customWidth="1"/>
    <col min="2573" max="2815" width="53.7109375" style="1"/>
    <col min="2816" max="2816" width="27.7109375" style="1" bestFit="1" customWidth="1"/>
    <col min="2817" max="2828" width="12.28515625" style="1" bestFit="1" customWidth="1"/>
    <col min="2829" max="3071" width="53.7109375" style="1"/>
    <col min="3072" max="3072" width="27.7109375" style="1" bestFit="1" customWidth="1"/>
    <col min="3073" max="3084" width="12.28515625" style="1" bestFit="1" customWidth="1"/>
    <col min="3085" max="3327" width="53.7109375" style="1"/>
    <col min="3328" max="3328" width="27.7109375" style="1" bestFit="1" customWidth="1"/>
    <col min="3329" max="3340" width="12.28515625" style="1" bestFit="1" customWidth="1"/>
    <col min="3341" max="3583" width="53.7109375" style="1"/>
    <col min="3584" max="3584" width="27.7109375" style="1" bestFit="1" customWidth="1"/>
    <col min="3585" max="3596" width="12.28515625" style="1" bestFit="1" customWidth="1"/>
    <col min="3597" max="3839" width="53.7109375" style="1"/>
    <col min="3840" max="3840" width="27.7109375" style="1" bestFit="1" customWidth="1"/>
    <col min="3841" max="3852" width="12.28515625" style="1" bestFit="1" customWidth="1"/>
    <col min="3853" max="4095" width="53.7109375" style="1"/>
    <col min="4096" max="4096" width="27.7109375" style="1" bestFit="1" customWidth="1"/>
    <col min="4097" max="4108" width="12.28515625" style="1" bestFit="1" customWidth="1"/>
    <col min="4109" max="4351" width="53.7109375" style="1"/>
    <col min="4352" max="4352" width="27.7109375" style="1" bestFit="1" customWidth="1"/>
    <col min="4353" max="4364" width="12.28515625" style="1" bestFit="1" customWidth="1"/>
    <col min="4365" max="4607" width="53.7109375" style="1"/>
    <col min="4608" max="4608" width="27.7109375" style="1" bestFit="1" customWidth="1"/>
    <col min="4609" max="4620" width="12.28515625" style="1" bestFit="1" customWidth="1"/>
    <col min="4621" max="4863" width="53.7109375" style="1"/>
    <col min="4864" max="4864" width="27.7109375" style="1" bestFit="1" customWidth="1"/>
    <col min="4865" max="4876" width="12.28515625" style="1" bestFit="1" customWidth="1"/>
    <col min="4877" max="5119" width="53.7109375" style="1"/>
    <col min="5120" max="5120" width="27.7109375" style="1" bestFit="1" customWidth="1"/>
    <col min="5121" max="5132" width="12.28515625" style="1" bestFit="1" customWidth="1"/>
    <col min="5133" max="5375" width="53.7109375" style="1"/>
    <col min="5376" max="5376" width="27.7109375" style="1" bestFit="1" customWidth="1"/>
    <col min="5377" max="5388" width="12.28515625" style="1" bestFit="1" customWidth="1"/>
    <col min="5389" max="5631" width="53.7109375" style="1"/>
    <col min="5632" max="5632" width="27.7109375" style="1" bestFit="1" customWidth="1"/>
    <col min="5633" max="5644" width="12.28515625" style="1" bestFit="1" customWidth="1"/>
    <col min="5645" max="5887" width="53.7109375" style="1"/>
    <col min="5888" max="5888" width="27.7109375" style="1" bestFit="1" customWidth="1"/>
    <col min="5889" max="5900" width="12.28515625" style="1" bestFit="1" customWidth="1"/>
    <col min="5901" max="6143" width="53.7109375" style="1"/>
    <col min="6144" max="6144" width="27.7109375" style="1" bestFit="1" customWidth="1"/>
    <col min="6145" max="6156" width="12.28515625" style="1" bestFit="1" customWidth="1"/>
    <col min="6157" max="6399" width="53.7109375" style="1"/>
    <col min="6400" max="6400" width="27.7109375" style="1" bestFit="1" customWidth="1"/>
    <col min="6401" max="6412" width="12.28515625" style="1" bestFit="1" customWidth="1"/>
    <col min="6413" max="6655" width="53.7109375" style="1"/>
    <col min="6656" max="6656" width="27.7109375" style="1" bestFit="1" customWidth="1"/>
    <col min="6657" max="6668" width="12.28515625" style="1" bestFit="1" customWidth="1"/>
    <col min="6669" max="6911" width="53.7109375" style="1"/>
    <col min="6912" max="6912" width="27.7109375" style="1" bestFit="1" customWidth="1"/>
    <col min="6913" max="6924" width="12.28515625" style="1" bestFit="1" customWidth="1"/>
    <col min="6925" max="7167" width="53.7109375" style="1"/>
    <col min="7168" max="7168" width="27.7109375" style="1" bestFit="1" customWidth="1"/>
    <col min="7169" max="7180" width="12.28515625" style="1" bestFit="1" customWidth="1"/>
    <col min="7181" max="7423" width="53.7109375" style="1"/>
    <col min="7424" max="7424" width="27.7109375" style="1" bestFit="1" customWidth="1"/>
    <col min="7425" max="7436" width="12.28515625" style="1" bestFit="1" customWidth="1"/>
    <col min="7437" max="7679" width="53.7109375" style="1"/>
    <col min="7680" max="7680" width="27.7109375" style="1" bestFit="1" customWidth="1"/>
    <col min="7681" max="7692" width="12.28515625" style="1" bestFit="1" customWidth="1"/>
    <col min="7693" max="7935" width="53.7109375" style="1"/>
    <col min="7936" max="7936" width="27.7109375" style="1" bestFit="1" customWidth="1"/>
    <col min="7937" max="7948" width="12.28515625" style="1" bestFit="1" customWidth="1"/>
    <col min="7949" max="8191" width="53.7109375" style="1"/>
    <col min="8192" max="8192" width="27.7109375" style="1" bestFit="1" customWidth="1"/>
    <col min="8193" max="8204" width="12.28515625" style="1" bestFit="1" customWidth="1"/>
    <col min="8205" max="8447" width="53.7109375" style="1"/>
    <col min="8448" max="8448" width="27.7109375" style="1" bestFit="1" customWidth="1"/>
    <col min="8449" max="8460" width="12.28515625" style="1" bestFit="1" customWidth="1"/>
    <col min="8461" max="8703" width="53.7109375" style="1"/>
    <col min="8704" max="8704" width="27.7109375" style="1" bestFit="1" customWidth="1"/>
    <col min="8705" max="8716" width="12.28515625" style="1" bestFit="1" customWidth="1"/>
    <col min="8717" max="8959" width="53.7109375" style="1"/>
    <col min="8960" max="8960" width="27.7109375" style="1" bestFit="1" customWidth="1"/>
    <col min="8961" max="8972" width="12.28515625" style="1" bestFit="1" customWidth="1"/>
    <col min="8973" max="9215" width="53.7109375" style="1"/>
    <col min="9216" max="9216" width="27.7109375" style="1" bestFit="1" customWidth="1"/>
    <col min="9217" max="9228" width="12.28515625" style="1" bestFit="1" customWidth="1"/>
    <col min="9229" max="9471" width="53.7109375" style="1"/>
    <col min="9472" max="9472" width="27.7109375" style="1" bestFit="1" customWidth="1"/>
    <col min="9473" max="9484" width="12.28515625" style="1" bestFit="1" customWidth="1"/>
    <col min="9485" max="9727" width="53.7109375" style="1"/>
    <col min="9728" max="9728" width="27.7109375" style="1" bestFit="1" customWidth="1"/>
    <col min="9729" max="9740" width="12.28515625" style="1" bestFit="1" customWidth="1"/>
    <col min="9741" max="9983" width="53.7109375" style="1"/>
    <col min="9984" max="9984" width="27.7109375" style="1" bestFit="1" customWidth="1"/>
    <col min="9985" max="9996" width="12.28515625" style="1" bestFit="1" customWidth="1"/>
    <col min="9997" max="10239" width="53.7109375" style="1"/>
    <col min="10240" max="10240" width="27.7109375" style="1" bestFit="1" customWidth="1"/>
    <col min="10241" max="10252" width="12.28515625" style="1" bestFit="1" customWidth="1"/>
    <col min="10253" max="10495" width="53.7109375" style="1"/>
    <col min="10496" max="10496" width="27.7109375" style="1" bestFit="1" customWidth="1"/>
    <col min="10497" max="10508" width="12.28515625" style="1" bestFit="1" customWidth="1"/>
    <col min="10509" max="10751" width="53.7109375" style="1"/>
    <col min="10752" max="10752" width="27.7109375" style="1" bestFit="1" customWidth="1"/>
    <col min="10753" max="10764" width="12.28515625" style="1" bestFit="1" customWidth="1"/>
    <col min="10765" max="11007" width="53.7109375" style="1"/>
    <col min="11008" max="11008" width="27.7109375" style="1" bestFit="1" customWidth="1"/>
    <col min="11009" max="11020" width="12.28515625" style="1" bestFit="1" customWidth="1"/>
    <col min="11021" max="11263" width="53.7109375" style="1"/>
    <col min="11264" max="11264" width="27.7109375" style="1" bestFit="1" customWidth="1"/>
    <col min="11265" max="11276" width="12.28515625" style="1" bestFit="1" customWidth="1"/>
    <col min="11277" max="11519" width="53.7109375" style="1"/>
    <col min="11520" max="11520" width="27.7109375" style="1" bestFit="1" customWidth="1"/>
    <col min="11521" max="11532" width="12.28515625" style="1" bestFit="1" customWidth="1"/>
    <col min="11533" max="11775" width="53.7109375" style="1"/>
    <col min="11776" max="11776" width="27.7109375" style="1" bestFit="1" customWidth="1"/>
    <col min="11777" max="11788" width="12.28515625" style="1" bestFit="1" customWidth="1"/>
    <col min="11789" max="12031" width="53.7109375" style="1"/>
    <col min="12032" max="12032" width="27.7109375" style="1" bestFit="1" customWidth="1"/>
    <col min="12033" max="12044" width="12.28515625" style="1" bestFit="1" customWidth="1"/>
    <col min="12045" max="12287" width="53.7109375" style="1"/>
    <col min="12288" max="12288" width="27.7109375" style="1" bestFit="1" customWidth="1"/>
    <col min="12289" max="12300" width="12.28515625" style="1" bestFit="1" customWidth="1"/>
    <col min="12301" max="12543" width="53.7109375" style="1"/>
    <col min="12544" max="12544" width="27.7109375" style="1" bestFit="1" customWidth="1"/>
    <col min="12545" max="12556" width="12.28515625" style="1" bestFit="1" customWidth="1"/>
    <col min="12557" max="12799" width="53.7109375" style="1"/>
    <col min="12800" max="12800" width="27.7109375" style="1" bestFit="1" customWidth="1"/>
    <col min="12801" max="12812" width="12.28515625" style="1" bestFit="1" customWidth="1"/>
    <col min="12813" max="13055" width="53.7109375" style="1"/>
    <col min="13056" max="13056" width="27.7109375" style="1" bestFit="1" customWidth="1"/>
    <col min="13057" max="13068" width="12.28515625" style="1" bestFit="1" customWidth="1"/>
    <col min="13069" max="13311" width="53.7109375" style="1"/>
    <col min="13312" max="13312" width="27.7109375" style="1" bestFit="1" customWidth="1"/>
    <col min="13313" max="13324" width="12.28515625" style="1" bestFit="1" customWidth="1"/>
    <col min="13325" max="13567" width="53.7109375" style="1"/>
    <col min="13568" max="13568" width="27.7109375" style="1" bestFit="1" customWidth="1"/>
    <col min="13569" max="13580" width="12.28515625" style="1" bestFit="1" customWidth="1"/>
    <col min="13581" max="13823" width="53.7109375" style="1"/>
    <col min="13824" max="13824" width="27.7109375" style="1" bestFit="1" customWidth="1"/>
    <col min="13825" max="13836" width="12.28515625" style="1" bestFit="1" customWidth="1"/>
    <col min="13837" max="14079" width="53.7109375" style="1"/>
    <col min="14080" max="14080" width="27.7109375" style="1" bestFit="1" customWidth="1"/>
    <col min="14081" max="14092" width="12.28515625" style="1" bestFit="1" customWidth="1"/>
    <col min="14093" max="14335" width="53.7109375" style="1"/>
    <col min="14336" max="14336" width="27.7109375" style="1" bestFit="1" customWidth="1"/>
    <col min="14337" max="14348" width="12.28515625" style="1" bestFit="1" customWidth="1"/>
    <col min="14349" max="14591" width="53.7109375" style="1"/>
    <col min="14592" max="14592" width="27.7109375" style="1" bestFit="1" customWidth="1"/>
    <col min="14593" max="14604" width="12.28515625" style="1" bestFit="1" customWidth="1"/>
    <col min="14605" max="14847" width="53.7109375" style="1"/>
    <col min="14848" max="14848" width="27.7109375" style="1" bestFit="1" customWidth="1"/>
    <col min="14849" max="14860" width="12.28515625" style="1" bestFit="1" customWidth="1"/>
    <col min="14861" max="15103" width="53.7109375" style="1"/>
    <col min="15104" max="15104" width="27.7109375" style="1" bestFit="1" customWidth="1"/>
    <col min="15105" max="15116" width="12.28515625" style="1" bestFit="1" customWidth="1"/>
    <col min="15117" max="15359" width="53.7109375" style="1"/>
    <col min="15360" max="15360" width="27.7109375" style="1" bestFit="1" customWidth="1"/>
    <col min="15361" max="15372" width="12.28515625" style="1" bestFit="1" customWidth="1"/>
    <col min="15373" max="15615" width="53.7109375" style="1"/>
    <col min="15616" max="15616" width="27.7109375" style="1" bestFit="1" customWidth="1"/>
    <col min="15617" max="15628" width="12.28515625" style="1" bestFit="1" customWidth="1"/>
    <col min="15629" max="15871" width="53.7109375" style="1"/>
    <col min="15872" max="15872" width="27.7109375" style="1" bestFit="1" customWidth="1"/>
    <col min="15873" max="15884" width="12.28515625" style="1" bestFit="1" customWidth="1"/>
    <col min="15885" max="16127" width="53.7109375" style="1"/>
    <col min="16128" max="16128" width="27.7109375" style="1" bestFit="1" customWidth="1"/>
    <col min="16129" max="16140" width="12.28515625" style="1" bestFit="1" customWidth="1"/>
    <col min="16141" max="16384" width="53.7109375" style="1"/>
  </cols>
  <sheetData>
    <row r="15" spans="1:21" ht="12" thickBot="1" x14ac:dyDescent="0.25"/>
    <row r="16" spans="1:21" ht="20.100000000000001" customHeight="1" thickBot="1" x14ac:dyDescent="0.25">
      <c r="A16" s="25"/>
      <c r="B16" s="61" t="s">
        <v>37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s="24" customFormat="1" ht="25.5" customHeight="1" thickBot="1" x14ac:dyDescent="0.3">
      <c r="A17" s="2" t="s">
        <v>1</v>
      </c>
      <c r="B17" s="4">
        <v>2000</v>
      </c>
      <c r="C17" s="5">
        <v>2001</v>
      </c>
      <c r="D17" s="5">
        <v>2002</v>
      </c>
      <c r="E17" s="5">
        <v>2003</v>
      </c>
      <c r="F17" s="5">
        <v>2004</v>
      </c>
      <c r="G17" s="5">
        <v>2005</v>
      </c>
      <c r="H17" s="5">
        <v>2006</v>
      </c>
      <c r="I17" s="5">
        <v>2007</v>
      </c>
      <c r="J17" s="5">
        <v>2008</v>
      </c>
      <c r="K17" s="5">
        <v>2009</v>
      </c>
      <c r="L17" s="5">
        <v>2010</v>
      </c>
      <c r="M17" s="5">
        <v>2011</v>
      </c>
      <c r="N17" s="5">
        <v>2012</v>
      </c>
      <c r="O17" s="5">
        <v>2013</v>
      </c>
      <c r="P17" s="5">
        <v>2014</v>
      </c>
      <c r="Q17" s="5">
        <v>2015</v>
      </c>
      <c r="R17" s="5">
        <v>2016</v>
      </c>
      <c r="S17" s="5">
        <v>2017</v>
      </c>
      <c r="T17" s="5">
        <v>2018</v>
      </c>
      <c r="U17" s="6" t="s">
        <v>2</v>
      </c>
    </row>
    <row r="18" spans="1:21" ht="25.5" customHeight="1" x14ac:dyDescent="0.2">
      <c r="A18" s="7" t="s">
        <v>3</v>
      </c>
      <c r="B18" s="8">
        <v>58461.969414896914</v>
      </c>
      <c r="C18" s="9">
        <v>72529.55510549109</v>
      </c>
      <c r="D18" s="9">
        <v>9962.64</v>
      </c>
      <c r="E18" s="9">
        <v>16628.14</v>
      </c>
      <c r="F18" s="9">
        <v>15576.6</v>
      </c>
      <c r="G18" s="9">
        <v>10313.4</v>
      </c>
      <c r="H18" s="9">
        <v>22377.84</v>
      </c>
      <c r="I18" s="9">
        <v>25094.99</v>
      </c>
      <c r="J18" s="9">
        <v>34677.61</v>
      </c>
      <c r="K18" s="9">
        <v>30333.59</v>
      </c>
      <c r="L18" s="9">
        <v>54797.78</v>
      </c>
      <c r="M18" s="9">
        <v>37727.71</v>
      </c>
      <c r="N18" s="9">
        <v>52238.64</v>
      </c>
      <c r="O18" s="9">
        <v>138286.60999999999</v>
      </c>
      <c r="P18" s="9">
        <v>87986.57</v>
      </c>
      <c r="Q18" s="9">
        <v>71798.95</v>
      </c>
      <c r="R18" s="9">
        <v>110000</v>
      </c>
      <c r="S18" s="9">
        <v>67386.850000000006</v>
      </c>
      <c r="T18" s="9">
        <v>70616.13</v>
      </c>
      <c r="U18" s="10">
        <v>80000</v>
      </c>
    </row>
    <row r="19" spans="1:21" ht="25.5" customHeight="1" x14ac:dyDescent="0.2">
      <c r="A19" s="11" t="s">
        <v>4</v>
      </c>
      <c r="B19" s="12">
        <v>110701.16683482111</v>
      </c>
      <c r="C19" s="13">
        <v>24289.326448503838</v>
      </c>
      <c r="D19" s="13">
        <v>7571.27</v>
      </c>
      <c r="E19" s="13">
        <v>42135.44</v>
      </c>
      <c r="F19" s="13">
        <v>50611.88</v>
      </c>
      <c r="G19" s="13">
        <v>44243.14</v>
      </c>
      <c r="H19" s="13">
        <v>30009.5</v>
      </c>
      <c r="I19" s="13">
        <v>89331.43</v>
      </c>
      <c r="J19" s="13">
        <v>146837.79</v>
      </c>
      <c r="K19" s="13">
        <v>112401.13</v>
      </c>
      <c r="L19" s="13">
        <v>152215.01</v>
      </c>
      <c r="M19" s="13">
        <v>322434.15999999997</v>
      </c>
      <c r="N19" s="13">
        <v>217990.92</v>
      </c>
      <c r="O19" s="13">
        <v>331639.76</v>
      </c>
      <c r="P19" s="13">
        <v>291968.96999999997</v>
      </c>
      <c r="Q19" s="13">
        <v>345381.99</v>
      </c>
      <c r="R19" s="13">
        <v>204379.84</v>
      </c>
      <c r="S19" s="13">
        <v>474869.44</v>
      </c>
      <c r="T19" s="13">
        <v>336656.08</v>
      </c>
      <c r="U19" s="14">
        <v>280000</v>
      </c>
    </row>
    <row r="20" spans="1:21" ht="25.5" customHeight="1" x14ac:dyDescent="0.2">
      <c r="A20" s="11" t="s">
        <v>5</v>
      </c>
      <c r="B20" s="12"/>
      <c r="C20" s="13"/>
      <c r="D20" s="13"/>
      <c r="E20" s="13"/>
      <c r="F20" s="13"/>
      <c r="G20" s="13"/>
      <c r="H20" s="13"/>
      <c r="I20" s="13">
        <v>68502.5</v>
      </c>
      <c r="J20" s="13">
        <v>49559.5</v>
      </c>
      <c r="K20" s="13">
        <v>43644</v>
      </c>
      <c r="L20" s="13">
        <v>26431.25</v>
      </c>
      <c r="M20" s="13">
        <v>55488</v>
      </c>
      <c r="N20" s="13">
        <v>72855.5</v>
      </c>
      <c r="O20" s="13">
        <v>57468.35</v>
      </c>
      <c r="P20" s="13">
        <v>203625.94</v>
      </c>
      <c r="Q20" s="13">
        <v>183755.23</v>
      </c>
      <c r="R20" s="13">
        <v>104424.53</v>
      </c>
      <c r="S20" s="13">
        <v>217930.69</v>
      </c>
      <c r="T20" s="13">
        <v>163695.10999999999</v>
      </c>
      <c r="U20" s="14">
        <v>160000</v>
      </c>
    </row>
    <row r="21" spans="1:21" ht="25.5" customHeight="1" x14ac:dyDescent="0.2">
      <c r="A21" s="11" t="s">
        <v>6</v>
      </c>
      <c r="B21" s="12">
        <v>1345568.5314043912</v>
      </c>
      <c r="C21" s="13">
        <v>1419136.5124851575</v>
      </c>
      <c r="D21" s="13">
        <v>1775526.51</v>
      </c>
      <c r="E21" s="13">
        <v>1087983.75</v>
      </c>
      <c r="F21" s="13">
        <v>1203244.1499999999</v>
      </c>
      <c r="G21" s="13">
        <v>524312.05000000005</v>
      </c>
      <c r="H21" s="13">
        <v>1534481.4</v>
      </c>
      <c r="I21" s="13">
        <v>1322972.1499999999</v>
      </c>
      <c r="J21" s="13">
        <v>948515.3</v>
      </c>
      <c r="K21" s="13">
        <v>1732538.95</v>
      </c>
      <c r="L21" s="13">
        <v>1247881.75</v>
      </c>
      <c r="M21" s="13">
        <v>996028.5</v>
      </c>
      <c r="N21" s="13">
        <v>1354661.8</v>
      </c>
      <c r="O21" s="13">
        <v>1359173.8</v>
      </c>
      <c r="P21" s="13">
        <v>1337019.5</v>
      </c>
      <c r="Q21" s="13">
        <v>1487146.2</v>
      </c>
      <c r="R21" s="13">
        <v>2228320.7999999998</v>
      </c>
      <c r="S21" s="13">
        <v>3383052.8</v>
      </c>
      <c r="T21" s="13">
        <v>3391083.6</v>
      </c>
      <c r="U21" s="14">
        <v>3485000</v>
      </c>
    </row>
    <row r="22" spans="1:21" ht="25.5" customHeight="1" x14ac:dyDescent="0.2">
      <c r="A22" s="11" t="s">
        <v>7</v>
      </c>
      <c r="B22" s="12">
        <v>18290.798936040992</v>
      </c>
      <c r="C22" s="13">
        <v>8960.3593464535115</v>
      </c>
      <c r="D22" s="13">
        <v>18953.650000000001</v>
      </c>
      <c r="E22" s="13">
        <v>9609.36</v>
      </c>
      <c r="F22" s="13">
        <v>28016.77</v>
      </c>
      <c r="G22" s="13">
        <v>34571.53</v>
      </c>
      <c r="H22" s="13">
        <v>99854.36</v>
      </c>
      <c r="I22" s="13">
        <v>239499.47</v>
      </c>
      <c r="J22" s="13">
        <v>32876.11</v>
      </c>
      <c r="K22" s="13">
        <v>20759.43</v>
      </c>
      <c r="L22" s="13">
        <v>21168.26</v>
      </c>
      <c r="M22" s="13">
        <v>17782.5</v>
      </c>
      <c r="N22" s="13">
        <v>40847.919999999998</v>
      </c>
      <c r="O22" s="13">
        <v>40919.08</v>
      </c>
      <c r="P22" s="13">
        <v>30592.6</v>
      </c>
      <c r="Q22" s="13">
        <v>30172.01</v>
      </c>
      <c r="R22" s="13">
        <v>32423</v>
      </c>
      <c r="S22" s="13">
        <v>11426.87</v>
      </c>
      <c r="T22" s="13">
        <v>7435.06</v>
      </c>
      <c r="U22" s="14">
        <v>35000</v>
      </c>
    </row>
    <row r="23" spans="1:21" ht="25.5" customHeight="1" x14ac:dyDescent="0.2">
      <c r="A23" s="11" t="s">
        <v>8</v>
      </c>
      <c r="B23" s="12">
        <v>36733.159973128342</v>
      </c>
      <c r="C23" s="13">
        <v>91802.904816323295</v>
      </c>
      <c r="D23" s="13">
        <v>69071.839999999997</v>
      </c>
      <c r="E23" s="13">
        <v>40835</v>
      </c>
      <c r="F23" s="13">
        <v>16018.35</v>
      </c>
      <c r="G23" s="13">
        <v>36475.800000000003</v>
      </c>
      <c r="H23" s="13">
        <v>42926.17</v>
      </c>
      <c r="I23" s="13">
        <v>131643.59</v>
      </c>
      <c r="J23" s="13">
        <v>128700.46</v>
      </c>
      <c r="K23" s="13">
        <v>128489.52</v>
      </c>
      <c r="L23" s="13">
        <v>48402.71</v>
      </c>
      <c r="M23" s="13">
        <v>93875.08</v>
      </c>
      <c r="N23" s="13">
        <v>109320.2</v>
      </c>
      <c r="O23" s="13">
        <v>51614.26</v>
      </c>
      <c r="P23" s="13">
        <v>138373.06</v>
      </c>
      <c r="Q23" s="13">
        <v>130696.62</v>
      </c>
      <c r="R23" s="13">
        <v>178904.52</v>
      </c>
      <c r="S23" s="13">
        <v>172787.32</v>
      </c>
      <c r="T23" s="13">
        <v>305094.59999999998</v>
      </c>
      <c r="U23" s="14">
        <v>158008.4</v>
      </c>
    </row>
    <row r="24" spans="1:21" ht="25.5" customHeight="1" x14ac:dyDescent="0.2">
      <c r="A24" s="11" t="s">
        <v>9</v>
      </c>
      <c r="B24" s="12">
        <v>8250.8880785524998</v>
      </c>
      <c r="C24" s="13">
        <v>8768.2418647542509</v>
      </c>
      <c r="D24" s="13">
        <v>33689.120000000003</v>
      </c>
      <c r="E24" s="13">
        <v>3745</v>
      </c>
      <c r="F24" s="13">
        <v>10644.6</v>
      </c>
      <c r="G24" s="13">
        <v>23457</v>
      </c>
      <c r="H24" s="13">
        <v>14082</v>
      </c>
      <c r="I24" s="13">
        <v>60742.5</v>
      </c>
      <c r="J24" s="13">
        <v>24080.880000000001</v>
      </c>
      <c r="K24" s="13">
        <v>21250.400000000001</v>
      </c>
      <c r="L24" s="13">
        <v>22046</v>
      </c>
      <c r="M24" s="13">
        <v>18120.8</v>
      </c>
      <c r="N24" s="13">
        <v>29469.96</v>
      </c>
      <c r="O24" s="13">
        <v>46064</v>
      </c>
      <c r="P24" s="13">
        <v>93000.9</v>
      </c>
      <c r="Q24" s="13">
        <v>441682.9</v>
      </c>
      <c r="R24" s="13">
        <v>98775</v>
      </c>
      <c r="S24" s="13">
        <v>38260</v>
      </c>
      <c r="T24" s="13">
        <v>45879</v>
      </c>
      <c r="U24" s="14">
        <v>38000</v>
      </c>
    </row>
    <row r="25" spans="1:21" ht="25.5" customHeight="1" x14ac:dyDescent="0.2">
      <c r="A25" s="11" t="s">
        <v>10</v>
      </c>
      <c r="B25" s="12"/>
      <c r="C25" s="13"/>
      <c r="D25" s="13"/>
      <c r="E25" s="13"/>
      <c r="F25" s="13"/>
      <c r="G25" s="13"/>
      <c r="H25" s="13"/>
      <c r="I25" s="13">
        <v>31634.13</v>
      </c>
      <c r="J25" s="13">
        <v>39243.199999999997</v>
      </c>
      <c r="K25" s="13">
        <v>31207.200000000001</v>
      </c>
      <c r="L25" s="13">
        <v>31151.5</v>
      </c>
      <c r="M25" s="13">
        <v>5202.2</v>
      </c>
      <c r="N25" s="13">
        <v>13349.5</v>
      </c>
      <c r="O25" s="13">
        <v>42104.58</v>
      </c>
      <c r="P25" s="13">
        <v>54360.49</v>
      </c>
      <c r="Q25" s="13">
        <v>44453.120000000003</v>
      </c>
      <c r="R25" s="13">
        <v>40938.080000000002</v>
      </c>
      <c r="S25" s="13">
        <v>12970.25</v>
      </c>
      <c r="T25" s="13">
        <v>61588.6</v>
      </c>
      <c r="U25" s="14">
        <v>55500</v>
      </c>
    </row>
    <row r="26" spans="1:21" ht="25.5" customHeight="1" x14ac:dyDescent="0.2">
      <c r="A26" s="11" t="s">
        <v>11</v>
      </c>
      <c r="B26" s="12">
        <v>62986.249346180826</v>
      </c>
      <c r="C26" s="13">
        <v>77362.487264470168</v>
      </c>
      <c r="D26" s="13">
        <v>14446.11</v>
      </c>
      <c r="E26" s="13">
        <v>297015.28000000003</v>
      </c>
      <c r="F26" s="13">
        <v>974402.68</v>
      </c>
      <c r="G26" s="13">
        <v>503451.25</v>
      </c>
      <c r="H26" s="13">
        <v>515421.97</v>
      </c>
      <c r="I26" s="13">
        <v>245911.71</v>
      </c>
      <c r="J26" s="13">
        <v>903303.53</v>
      </c>
      <c r="K26" s="13">
        <v>936400.47</v>
      </c>
      <c r="L26" s="13">
        <v>537507.42000000004</v>
      </c>
      <c r="M26" s="15">
        <v>1121442.73</v>
      </c>
      <c r="N26" s="15">
        <v>1221522.03</v>
      </c>
      <c r="O26" s="15">
        <v>717190.71</v>
      </c>
      <c r="P26" s="15">
        <v>1452655.87</v>
      </c>
      <c r="Q26" s="15">
        <v>1815765.99</v>
      </c>
      <c r="R26" s="15">
        <v>1814639.1</v>
      </c>
      <c r="S26" s="15">
        <v>1796784.23</v>
      </c>
      <c r="T26" s="15">
        <v>1391866.03</v>
      </c>
      <c r="U26" s="16">
        <v>1900000</v>
      </c>
    </row>
    <row r="27" spans="1:21" ht="25.5" customHeight="1" x14ac:dyDescent="0.2">
      <c r="A27" s="11" t="s">
        <v>12</v>
      </c>
      <c r="B27" s="12">
        <v>10925.907104380527</v>
      </c>
      <c r="C27" s="13">
        <v>29061.227221683741</v>
      </c>
      <c r="D27" s="13">
        <v>18900.689999999999</v>
      </c>
      <c r="E27" s="13">
        <v>31038.69</v>
      </c>
      <c r="F27" s="13">
        <v>60259.9</v>
      </c>
      <c r="G27" s="13">
        <v>13386.09</v>
      </c>
      <c r="H27" s="13">
        <v>25460.59</v>
      </c>
      <c r="I27" s="13">
        <v>42092.800000000003</v>
      </c>
      <c r="J27" s="13">
        <v>146343.67000000001</v>
      </c>
      <c r="K27" s="13">
        <v>61326.13</v>
      </c>
      <c r="L27" s="13">
        <v>132347.54999999999</v>
      </c>
      <c r="M27" s="13">
        <v>35493.56</v>
      </c>
      <c r="N27" s="13">
        <v>108051.44</v>
      </c>
      <c r="O27" s="13">
        <v>453450.07</v>
      </c>
      <c r="P27" s="13">
        <v>204719.01</v>
      </c>
      <c r="Q27" s="13">
        <v>55462.7</v>
      </c>
      <c r="R27" s="13">
        <v>43953.55</v>
      </c>
      <c r="S27" s="13">
        <v>44929.66</v>
      </c>
      <c r="T27" s="13">
        <v>23437.39</v>
      </c>
      <c r="U27" s="14">
        <v>90000</v>
      </c>
    </row>
    <row r="28" spans="1:21" ht="25.5" customHeight="1" x14ac:dyDescent="0.2">
      <c r="A28" s="11" t="s">
        <v>13</v>
      </c>
      <c r="B28" s="12">
        <v>2617.7556216054081</v>
      </c>
      <c r="C28" s="13">
        <v>659.39677589681685</v>
      </c>
      <c r="D28" s="13">
        <v>2117.5100000000002</v>
      </c>
      <c r="E28" s="13">
        <v>3873.51</v>
      </c>
      <c r="F28" s="13">
        <v>5750.39</v>
      </c>
      <c r="G28" s="13">
        <v>5754</v>
      </c>
      <c r="H28" s="13">
        <v>6353</v>
      </c>
      <c r="I28" s="13">
        <v>5150</v>
      </c>
      <c r="J28" s="13">
        <v>5460</v>
      </c>
      <c r="K28" s="13">
        <v>7119</v>
      </c>
      <c r="L28" s="13">
        <v>5539</v>
      </c>
      <c r="M28" s="15">
        <v>5765</v>
      </c>
      <c r="N28" s="15">
        <v>7974</v>
      </c>
      <c r="O28" s="15">
        <v>8174</v>
      </c>
      <c r="P28" s="15">
        <v>9810.5</v>
      </c>
      <c r="Q28" s="15">
        <v>11417</v>
      </c>
      <c r="R28" s="15">
        <v>21192.5</v>
      </c>
      <c r="S28" s="15">
        <v>21869</v>
      </c>
      <c r="T28" s="15">
        <v>21268</v>
      </c>
      <c r="U28" s="16">
        <v>22000</v>
      </c>
    </row>
    <row r="29" spans="1:21" ht="25.5" customHeight="1" x14ac:dyDescent="0.2">
      <c r="A29" s="11" t="s">
        <v>14</v>
      </c>
      <c r="B29" s="12">
        <v>82460.29365466944</v>
      </c>
      <c r="C29" s="13">
        <v>53238.604954399983</v>
      </c>
      <c r="D29" s="13">
        <v>55684.75</v>
      </c>
      <c r="E29" s="13">
        <v>45781.8</v>
      </c>
      <c r="F29" s="13">
        <v>48870.69</v>
      </c>
      <c r="G29" s="13">
        <v>132973.35999999999</v>
      </c>
      <c r="H29" s="13">
        <v>162743.62</v>
      </c>
      <c r="I29" s="13">
        <v>112371.4</v>
      </c>
      <c r="J29" s="13">
        <v>162401.31</v>
      </c>
      <c r="K29" s="13">
        <v>100487.75</v>
      </c>
      <c r="L29" s="13">
        <v>114391.01</v>
      </c>
      <c r="M29" s="13">
        <v>97795.5</v>
      </c>
      <c r="N29" s="13">
        <v>80436.759999999995</v>
      </c>
      <c r="O29" s="13">
        <v>75542.25</v>
      </c>
      <c r="P29" s="15">
        <v>108398.5</v>
      </c>
      <c r="Q29" s="15">
        <v>71326.039999999994</v>
      </c>
      <c r="R29" s="15">
        <v>252598.24</v>
      </c>
      <c r="S29" s="15">
        <v>202342.53</v>
      </c>
      <c r="T29" s="15">
        <v>443293.53</v>
      </c>
      <c r="U29" s="16">
        <v>150000</v>
      </c>
    </row>
    <row r="30" spans="1:21" ht="25.5" customHeight="1" x14ac:dyDescent="0.2">
      <c r="A30" s="11" t="s">
        <v>15</v>
      </c>
      <c r="B30" s="12">
        <v>181802.18592510145</v>
      </c>
      <c r="C30" s="13">
        <v>148344.66619897421</v>
      </c>
      <c r="D30" s="13">
        <v>45089.78</v>
      </c>
      <c r="E30" s="13">
        <v>336049.5</v>
      </c>
      <c r="F30" s="13">
        <v>446126.65</v>
      </c>
      <c r="G30" s="13">
        <v>541786.78</v>
      </c>
      <c r="H30" s="13">
        <v>910345.72</v>
      </c>
      <c r="I30" s="13">
        <v>967757.53</v>
      </c>
      <c r="J30" s="13">
        <v>1221271.31</v>
      </c>
      <c r="K30" s="13">
        <v>4207204.34</v>
      </c>
      <c r="L30" s="13">
        <v>5095221.8600000003</v>
      </c>
      <c r="M30" s="13">
        <v>5362047.84</v>
      </c>
      <c r="N30" s="13">
        <v>5762482.2599999998</v>
      </c>
      <c r="O30" s="13">
        <v>5814764.5999999996</v>
      </c>
      <c r="P30" s="13">
        <v>3937454.39</v>
      </c>
      <c r="Q30" s="13">
        <v>4672629.83</v>
      </c>
      <c r="R30" s="15">
        <v>3881260.19</v>
      </c>
      <c r="S30" s="15"/>
      <c r="T30" s="15"/>
      <c r="U30" s="16"/>
    </row>
    <row r="31" spans="1:21" ht="25.5" customHeight="1" x14ac:dyDescent="0.2">
      <c r="A31" s="11" t="s">
        <v>16</v>
      </c>
      <c r="B31" s="12">
        <v>247.89352477323939</v>
      </c>
      <c r="C31" s="13">
        <v>2094.7002843338728</v>
      </c>
      <c r="D31" s="13">
        <v>45732.409999999996</v>
      </c>
      <c r="E31" s="13">
        <v>51095.25</v>
      </c>
      <c r="F31" s="13">
        <v>47513.48</v>
      </c>
      <c r="G31" s="13">
        <v>44391.5</v>
      </c>
      <c r="H31" s="13">
        <v>46717</v>
      </c>
      <c r="I31" s="13">
        <v>29589</v>
      </c>
      <c r="J31" s="13">
        <v>37356</v>
      </c>
      <c r="K31" s="13">
        <v>25366</v>
      </c>
      <c r="L31" s="13">
        <v>26291.4</v>
      </c>
      <c r="M31" s="13">
        <v>25693</v>
      </c>
      <c r="N31" s="13">
        <v>27684.5</v>
      </c>
      <c r="O31" s="13">
        <v>47843.45</v>
      </c>
      <c r="P31" s="13">
        <v>27034</v>
      </c>
      <c r="Q31" s="13">
        <v>21730.5</v>
      </c>
      <c r="R31" s="13">
        <v>26293.31</v>
      </c>
      <c r="S31" s="15">
        <v>38924.5</v>
      </c>
      <c r="T31" s="15">
        <v>40472</v>
      </c>
      <c r="U31" s="16">
        <v>37212</v>
      </c>
    </row>
    <row r="32" spans="1:21" ht="25.5" customHeight="1" x14ac:dyDescent="0.2">
      <c r="A32" s="11" t="s">
        <v>17</v>
      </c>
      <c r="B32" s="12">
        <v>80608.206763031136</v>
      </c>
      <c r="C32" s="13">
        <v>72409.946479788006</v>
      </c>
      <c r="D32" s="13">
        <v>122329.52</v>
      </c>
      <c r="E32" s="13">
        <v>197559.15</v>
      </c>
      <c r="F32" s="13">
        <v>274116.15000000002</v>
      </c>
      <c r="G32" s="13">
        <v>259631.28</v>
      </c>
      <c r="H32" s="13">
        <v>261389.2</v>
      </c>
      <c r="I32" s="13">
        <v>201532.34</v>
      </c>
      <c r="J32" s="13">
        <v>176830.39</v>
      </c>
      <c r="K32" s="13">
        <v>158824.34</v>
      </c>
      <c r="L32" s="13">
        <v>69972.81</v>
      </c>
      <c r="M32" s="13">
        <v>183308.75</v>
      </c>
      <c r="N32" s="13">
        <v>228049.04</v>
      </c>
      <c r="O32" s="13">
        <v>332169.12</v>
      </c>
      <c r="P32" s="13">
        <v>155327.07</v>
      </c>
      <c r="Q32" s="13">
        <v>94501.46</v>
      </c>
      <c r="R32" s="13">
        <v>124730.61</v>
      </c>
      <c r="S32" s="13">
        <v>85773.45</v>
      </c>
      <c r="T32" s="15">
        <v>76383.100000000006</v>
      </c>
      <c r="U32" s="16">
        <v>794202</v>
      </c>
    </row>
    <row r="33" spans="1:21" ht="25.5" customHeight="1" x14ac:dyDescent="0.2">
      <c r="A33" s="11" t="s">
        <v>18</v>
      </c>
      <c r="B33" s="12">
        <v>35342.526877855424</v>
      </c>
      <c r="C33" s="13">
        <v>24660.943631491402</v>
      </c>
      <c r="D33" s="13">
        <v>49680.880000000005</v>
      </c>
      <c r="E33" s="13">
        <v>50403.199999999997</v>
      </c>
      <c r="F33" s="13">
        <v>47275.6</v>
      </c>
      <c r="G33" s="13">
        <v>63907.95</v>
      </c>
      <c r="H33" s="13">
        <v>54227.8</v>
      </c>
      <c r="I33" s="13">
        <v>207879.19</v>
      </c>
      <c r="J33" s="13">
        <v>289321.26</v>
      </c>
      <c r="K33" s="13">
        <v>221101.8</v>
      </c>
      <c r="L33" s="13">
        <v>199440.84</v>
      </c>
      <c r="M33" s="13">
        <v>260671.85</v>
      </c>
      <c r="N33" s="13">
        <v>327222.25</v>
      </c>
      <c r="O33" s="13">
        <v>290801.75</v>
      </c>
      <c r="P33" s="13">
        <v>203982.25</v>
      </c>
      <c r="Q33" s="13">
        <v>272103.65999999997</v>
      </c>
      <c r="R33" s="13">
        <v>271864.59999999998</v>
      </c>
      <c r="S33" s="13">
        <v>308737.5</v>
      </c>
      <c r="T33" s="13">
        <v>337520.76</v>
      </c>
      <c r="U33" s="14">
        <v>330000</v>
      </c>
    </row>
    <row r="34" spans="1:21" ht="25.5" customHeight="1" x14ac:dyDescent="0.2">
      <c r="A34" s="11" t="s">
        <v>19</v>
      </c>
      <c r="B34" s="12">
        <v>26363.104519346849</v>
      </c>
      <c r="C34" s="13">
        <v>4623.1398689634825</v>
      </c>
      <c r="D34" s="13">
        <v>10143</v>
      </c>
      <c r="E34" s="13">
        <v>5968.48</v>
      </c>
      <c r="F34" s="13">
        <v>13359.25</v>
      </c>
      <c r="G34" s="13">
        <v>19955</v>
      </c>
      <c r="H34" s="13">
        <v>32213.25</v>
      </c>
      <c r="I34" s="13">
        <v>39234.75</v>
      </c>
      <c r="J34" s="13">
        <v>48208.4</v>
      </c>
      <c r="K34" s="13">
        <v>69104.95</v>
      </c>
      <c r="L34" s="13">
        <v>63948.800000000003</v>
      </c>
      <c r="M34" s="13">
        <v>67410.600000000006</v>
      </c>
      <c r="N34" s="13">
        <v>67809.850000000006</v>
      </c>
      <c r="O34" s="13">
        <v>104775.09</v>
      </c>
      <c r="P34" s="13">
        <v>45330.3</v>
      </c>
      <c r="Q34" s="13">
        <v>55224.6</v>
      </c>
      <c r="R34" s="13">
        <v>54305.04</v>
      </c>
      <c r="S34" s="13">
        <v>98586.97</v>
      </c>
      <c r="T34" s="13">
        <v>73701.47</v>
      </c>
      <c r="U34" s="14">
        <v>70000</v>
      </c>
    </row>
    <row r="35" spans="1:21" ht="25.5" customHeight="1" x14ac:dyDescent="0.2">
      <c r="A35" s="11" t="s">
        <v>20</v>
      </c>
      <c r="B35" s="12">
        <v>19573.598348037551</v>
      </c>
      <c r="C35" s="13">
        <v>22301.121222412548</v>
      </c>
      <c r="D35" s="13">
        <v>19593.72</v>
      </c>
      <c r="E35" s="13">
        <v>22393.54</v>
      </c>
      <c r="F35" s="13">
        <v>135902.35</v>
      </c>
      <c r="G35" s="13">
        <v>304539.77</v>
      </c>
      <c r="H35" s="13">
        <v>479082</v>
      </c>
      <c r="I35" s="13">
        <v>538368.15</v>
      </c>
      <c r="J35" s="13">
        <v>243778.35</v>
      </c>
      <c r="K35" s="13">
        <v>267847.90999999997</v>
      </c>
      <c r="L35" s="13">
        <v>88240.6</v>
      </c>
      <c r="M35" s="13">
        <v>101535</v>
      </c>
      <c r="N35" s="13">
        <v>93842.4</v>
      </c>
      <c r="O35" s="13">
        <v>101226.5</v>
      </c>
      <c r="P35" s="13">
        <v>71254.5</v>
      </c>
      <c r="Q35" s="13">
        <v>183946.5</v>
      </c>
      <c r="R35" s="13">
        <v>149080.43</v>
      </c>
      <c r="S35" s="13">
        <v>158955</v>
      </c>
      <c r="T35" s="13">
        <v>227005.5</v>
      </c>
      <c r="U35" s="14">
        <v>180000</v>
      </c>
    </row>
    <row r="36" spans="1:21" ht="25.5" customHeight="1" thickBot="1" x14ac:dyDescent="0.25">
      <c r="A36" s="17" t="s">
        <v>21</v>
      </c>
      <c r="B36" s="18">
        <v>11183.592423382308</v>
      </c>
      <c r="C36" s="19">
        <v>20173.203205759062</v>
      </c>
      <c r="D36" s="19">
        <v>33079.800000000003</v>
      </c>
      <c r="E36" s="19">
        <v>15345.7</v>
      </c>
      <c r="F36" s="19">
        <v>93936.86</v>
      </c>
      <c r="G36" s="19">
        <v>98797.23</v>
      </c>
      <c r="H36" s="19">
        <v>65536.7</v>
      </c>
      <c r="I36" s="19">
        <v>83565.100000000006</v>
      </c>
      <c r="J36" s="19">
        <v>145514.01</v>
      </c>
      <c r="K36" s="19">
        <v>123383.7</v>
      </c>
      <c r="L36" s="19">
        <v>94678</v>
      </c>
      <c r="M36" s="19">
        <v>97558</v>
      </c>
      <c r="N36" s="19">
        <v>94866.6</v>
      </c>
      <c r="O36" s="19">
        <v>94676.800000000003</v>
      </c>
      <c r="P36" s="19">
        <v>171420.1</v>
      </c>
      <c r="Q36" s="19">
        <v>115371.7</v>
      </c>
      <c r="R36" s="19">
        <v>106981.1</v>
      </c>
      <c r="S36" s="19">
        <v>92495.7</v>
      </c>
      <c r="T36" s="19">
        <v>144493</v>
      </c>
      <c r="U36" s="20">
        <v>110000</v>
      </c>
    </row>
    <row r="37" spans="1:21" ht="25.5" customHeight="1" thickBot="1" x14ac:dyDescent="0.25">
      <c r="A37" s="3" t="s">
        <v>22</v>
      </c>
      <c r="B37" s="21">
        <v>2092117.828750195</v>
      </c>
      <c r="C37" s="21">
        <v>2080416.3371748573</v>
      </c>
      <c r="D37" s="21">
        <v>2331573.1999999997</v>
      </c>
      <c r="E37" s="21">
        <v>2257460.7900000005</v>
      </c>
      <c r="F37" s="21">
        <v>3471626.35</v>
      </c>
      <c r="G37" s="21">
        <v>2661947.1300000004</v>
      </c>
      <c r="H37" s="21">
        <v>4303222.12</v>
      </c>
      <c r="I37" s="21">
        <v>4442872.7299999986</v>
      </c>
      <c r="J37" s="21">
        <v>4784279.08</v>
      </c>
      <c r="K37" s="21">
        <v>8298790.6099999994</v>
      </c>
      <c r="L37" s="21">
        <v>8031673.5499999989</v>
      </c>
      <c r="M37" s="21">
        <v>8905380.7799999993</v>
      </c>
      <c r="N37" s="21">
        <v>9910675.5699999984</v>
      </c>
      <c r="O37" s="21">
        <v>10107884.779999999</v>
      </c>
      <c r="P37" s="21">
        <v>8624314.5200000014</v>
      </c>
      <c r="Q37" s="21">
        <v>10104567</v>
      </c>
      <c r="R37" s="21">
        <v>9745064.4399999976</v>
      </c>
      <c r="S37" s="21">
        <v>7228082.7599999998</v>
      </c>
      <c r="T37" s="21">
        <v>7161488.959999999</v>
      </c>
      <c r="U37" s="21">
        <v>7974922.4000000004</v>
      </c>
    </row>
    <row r="39" spans="1:21" x14ac:dyDescent="0.2">
      <c r="A39" s="22" t="s">
        <v>23</v>
      </c>
    </row>
    <row r="40" spans="1:21" x14ac:dyDescent="0.2">
      <c r="A40" s="23" t="s">
        <v>24</v>
      </c>
    </row>
    <row r="41" spans="1:21" x14ac:dyDescent="0.2">
      <c r="A41" s="23" t="s">
        <v>25</v>
      </c>
      <c r="M41" s="26"/>
    </row>
  </sheetData>
  <sheetProtection algorithmName="SHA-512" hashValue="QEYjhJTwlivtZ/ubw5b3CtrBocIcx3o2arJn10Kop34RaP698KcM3tuD2Red/4vcX/bTz3fQ65Yb7I20KvWxxQ==" saltValue="tI+BkWLrr6Z03t08LF4Mgw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6:U16"/>
  </mergeCells>
  <pageMargins left="0.7" right="0.7" top="0.75" bottom="0.75" header="0.3" footer="0.3"/>
  <pageSetup paperSize="9"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48C7-C94A-4E28-9381-891B1382118F}">
  <sheetPr>
    <tabColor rgb="FFC92274"/>
    <pageSetUpPr fitToPage="1"/>
  </sheetPr>
  <dimension ref="A15:U41"/>
  <sheetViews>
    <sheetView showGridLines="0" workbookViewId="0">
      <selection activeCell="B16" sqref="B16:U16"/>
    </sheetView>
  </sheetViews>
  <sheetFormatPr baseColWidth="10" defaultColWidth="53.7109375" defaultRowHeight="11.25" x14ac:dyDescent="0.2"/>
  <cols>
    <col min="1" max="1" width="26.85546875" style="1" customWidth="1"/>
    <col min="2" max="21" width="10.28515625" style="1" customWidth="1"/>
    <col min="22" max="255" width="53.7109375" style="1"/>
    <col min="256" max="256" width="27.7109375" style="1" bestFit="1" customWidth="1"/>
    <col min="257" max="268" width="12.28515625" style="1" bestFit="1" customWidth="1"/>
    <col min="269" max="511" width="53.7109375" style="1"/>
    <col min="512" max="512" width="27.7109375" style="1" bestFit="1" customWidth="1"/>
    <col min="513" max="524" width="12.28515625" style="1" bestFit="1" customWidth="1"/>
    <col min="525" max="767" width="53.7109375" style="1"/>
    <col min="768" max="768" width="27.7109375" style="1" bestFit="1" customWidth="1"/>
    <col min="769" max="780" width="12.28515625" style="1" bestFit="1" customWidth="1"/>
    <col min="781" max="1023" width="53.7109375" style="1"/>
    <col min="1024" max="1024" width="27.7109375" style="1" bestFit="1" customWidth="1"/>
    <col min="1025" max="1036" width="12.28515625" style="1" bestFit="1" customWidth="1"/>
    <col min="1037" max="1279" width="53.7109375" style="1"/>
    <col min="1280" max="1280" width="27.7109375" style="1" bestFit="1" customWidth="1"/>
    <col min="1281" max="1292" width="12.28515625" style="1" bestFit="1" customWidth="1"/>
    <col min="1293" max="1535" width="53.7109375" style="1"/>
    <col min="1536" max="1536" width="27.7109375" style="1" bestFit="1" customWidth="1"/>
    <col min="1537" max="1548" width="12.28515625" style="1" bestFit="1" customWidth="1"/>
    <col min="1549" max="1791" width="53.7109375" style="1"/>
    <col min="1792" max="1792" width="27.7109375" style="1" bestFit="1" customWidth="1"/>
    <col min="1793" max="1804" width="12.28515625" style="1" bestFit="1" customWidth="1"/>
    <col min="1805" max="2047" width="53.7109375" style="1"/>
    <col min="2048" max="2048" width="27.7109375" style="1" bestFit="1" customWidth="1"/>
    <col min="2049" max="2060" width="12.28515625" style="1" bestFit="1" customWidth="1"/>
    <col min="2061" max="2303" width="53.7109375" style="1"/>
    <col min="2304" max="2304" width="27.7109375" style="1" bestFit="1" customWidth="1"/>
    <col min="2305" max="2316" width="12.28515625" style="1" bestFit="1" customWidth="1"/>
    <col min="2317" max="2559" width="53.7109375" style="1"/>
    <col min="2560" max="2560" width="27.7109375" style="1" bestFit="1" customWidth="1"/>
    <col min="2561" max="2572" width="12.28515625" style="1" bestFit="1" customWidth="1"/>
    <col min="2573" max="2815" width="53.7109375" style="1"/>
    <col min="2816" max="2816" width="27.7109375" style="1" bestFit="1" customWidth="1"/>
    <col min="2817" max="2828" width="12.28515625" style="1" bestFit="1" customWidth="1"/>
    <col min="2829" max="3071" width="53.7109375" style="1"/>
    <col min="3072" max="3072" width="27.7109375" style="1" bestFit="1" customWidth="1"/>
    <col min="3073" max="3084" width="12.28515625" style="1" bestFit="1" customWidth="1"/>
    <col min="3085" max="3327" width="53.7109375" style="1"/>
    <col min="3328" max="3328" width="27.7109375" style="1" bestFit="1" customWidth="1"/>
    <col min="3329" max="3340" width="12.28515625" style="1" bestFit="1" customWidth="1"/>
    <col min="3341" max="3583" width="53.7109375" style="1"/>
    <col min="3584" max="3584" width="27.7109375" style="1" bestFit="1" customWidth="1"/>
    <col min="3585" max="3596" width="12.28515625" style="1" bestFit="1" customWidth="1"/>
    <col min="3597" max="3839" width="53.7109375" style="1"/>
    <col min="3840" max="3840" width="27.7109375" style="1" bestFit="1" customWidth="1"/>
    <col min="3841" max="3852" width="12.28515625" style="1" bestFit="1" customWidth="1"/>
    <col min="3853" max="4095" width="53.7109375" style="1"/>
    <col min="4096" max="4096" width="27.7109375" style="1" bestFit="1" customWidth="1"/>
    <col min="4097" max="4108" width="12.28515625" style="1" bestFit="1" customWidth="1"/>
    <col min="4109" max="4351" width="53.7109375" style="1"/>
    <col min="4352" max="4352" width="27.7109375" style="1" bestFit="1" customWidth="1"/>
    <col min="4353" max="4364" width="12.28515625" style="1" bestFit="1" customWidth="1"/>
    <col min="4365" max="4607" width="53.7109375" style="1"/>
    <col min="4608" max="4608" width="27.7109375" style="1" bestFit="1" customWidth="1"/>
    <col min="4609" max="4620" width="12.28515625" style="1" bestFit="1" customWidth="1"/>
    <col min="4621" max="4863" width="53.7109375" style="1"/>
    <col min="4864" max="4864" width="27.7109375" style="1" bestFit="1" customWidth="1"/>
    <col min="4865" max="4876" width="12.28515625" style="1" bestFit="1" customWidth="1"/>
    <col min="4877" max="5119" width="53.7109375" style="1"/>
    <col min="5120" max="5120" width="27.7109375" style="1" bestFit="1" customWidth="1"/>
    <col min="5121" max="5132" width="12.28515625" style="1" bestFit="1" customWidth="1"/>
    <col min="5133" max="5375" width="53.7109375" style="1"/>
    <col min="5376" max="5376" width="27.7109375" style="1" bestFit="1" customWidth="1"/>
    <col min="5377" max="5388" width="12.28515625" style="1" bestFit="1" customWidth="1"/>
    <col min="5389" max="5631" width="53.7109375" style="1"/>
    <col min="5632" max="5632" width="27.7109375" style="1" bestFit="1" customWidth="1"/>
    <col min="5633" max="5644" width="12.28515625" style="1" bestFit="1" customWidth="1"/>
    <col min="5645" max="5887" width="53.7109375" style="1"/>
    <col min="5888" max="5888" width="27.7109375" style="1" bestFit="1" customWidth="1"/>
    <col min="5889" max="5900" width="12.28515625" style="1" bestFit="1" customWidth="1"/>
    <col min="5901" max="6143" width="53.7109375" style="1"/>
    <col min="6144" max="6144" width="27.7109375" style="1" bestFit="1" customWidth="1"/>
    <col min="6145" max="6156" width="12.28515625" style="1" bestFit="1" customWidth="1"/>
    <col min="6157" max="6399" width="53.7109375" style="1"/>
    <col min="6400" max="6400" width="27.7109375" style="1" bestFit="1" customWidth="1"/>
    <col min="6401" max="6412" width="12.28515625" style="1" bestFit="1" customWidth="1"/>
    <col min="6413" max="6655" width="53.7109375" style="1"/>
    <col min="6656" max="6656" width="27.7109375" style="1" bestFit="1" customWidth="1"/>
    <col min="6657" max="6668" width="12.28515625" style="1" bestFit="1" customWidth="1"/>
    <col min="6669" max="6911" width="53.7109375" style="1"/>
    <col min="6912" max="6912" width="27.7109375" style="1" bestFit="1" customWidth="1"/>
    <col min="6913" max="6924" width="12.28515625" style="1" bestFit="1" customWidth="1"/>
    <col min="6925" max="7167" width="53.7109375" style="1"/>
    <col min="7168" max="7168" width="27.7109375" style="1" bestFit="1" customWidth="1"/>
    <col min="7169" max="7180" width="12.28515625" style="1" bestFit="1" customWidth="1"/>
    <col min="7181" max="7423" width="53.7109375" style="1"/>
    <col min="7424" max="7424" width="27.7109375" style="1" bestFit="1" customWidth="1"/>
    <col min="7425" max="7436" width="12.28515625" style="1" bestFit="1" customWidth="1"/>
    <col min="7437" max="7679" width="53.7109375" style="1"/>
    <col min="7680" max="7680" width="27.7109375" style="1" bestFit="1" customWidth="1"/>
    <col min="7681" max="7692" width="12.28515625" style="1" bestFit="1" customWidth="1"/>
    <col min="7693" max="7935" width="53.7109375" style="1"/>
    <col min="7936" max="7936" width="27.7109375" style="1" bestFit="1" customWidth="1"/>
    <col min="7937" max="7948" width="12.28515625" style="1" bestFit="1" customWidth="1"/>
    <col min="7949" max="8191" width="53.7109375" style="1"/>
    <col min="8192" max="8192" width="27.7109375" style="1" bestFit="1" customWidth="1"/>
    <col min="8193" max="8204" width="12.28515625" style="1" bestFit="1" customWidth="1"/>
    <col min="8205" max="8447" width="53.7109375" style="1"/>
    <col min="8448" max="8448" width="27.7109375" style="1" bestFit="1" customWidth="1"/>
    <col min="8449" max="8460" width="12.28515625" style="1" bestFit="1" customWidth="1"/>
    <col min="8461" max="8703" width="53.7109375" style="1"/>
    <col min="8704" max="8704" width="27.7109375" style="1" bestFit="1" customWidth="1"/>
    <col min="8705" max="8716" width="12.28515625" style="1" bestFit="1" customWidth="1"/>
    <col min="8717" max="8959" width="53.7109375" style="1"/>
    <col min="8960" max="8960" width="27.7109375" style="1" bestFit="1" customWidth="1"/>
    <col min="8961" max="8972" width="12.28515625" style="1" bestFit="1" customWidth="1"/>
    <col min="8973" max="9215" width="53.7109375" style="1"/>
    <col min="9216" max="9216" width="27.7109375" style="1" bestFit="1" customWidth="1"/>
    <col min="9217" max="9228" width="12.28515625" style="1" bestFit="1" customWidth="1"/>
    <col min="9229" max="9471" width="53.7109375" style="1"/>
    <col min="9472" max="9472" width="27.7109375" style="1" bestFit="1" customWidth="1"/>
    <col min="9473" max="9484" width="12.28515625" style="1" bestFit="1" customWidth="1"/>
    <col min="9485" max="9727" width="53.7109375" style="1"/>
    <col min="9728" max="9728" width="27.7109375" style="1" bestFit="1" customWidth="1"/>
    <col min="9729" max="9740" width="12.28515625" style="1" bestFit="1" customWidth="1"/>
    <col min="9741" max="9983" width="53.7109375" style="1"/>
    <col min="9984" max="9984" width="27.7109375" style="1" bestFit="1" customWidth="1"/>
    <col min="9985" max="9996" width="12.28515625" style="1" bestFit="1" customWidth="1"/>
    <col min="9997" max="10239" width="53.7109375" style="1"/>
    <col min="10240" max="10240" width="27.7109375" style="1" bestFit="1" customWidth="1"/>
    <col min="10241" max="10252" width="12.28515625" style="1" bestFit="1" customWidth="1"/>
    <col min="10253" max="10495" width="53.7109375" style="1"/>
    <col min="10496" max="10496" width="27.7109375" style="1" bestFit="1" customWidth="1"/>
    <col min="10497" max="10508" width="12.28515625" style="1" bestFit="1" customWidth="1"/>
    <col min="10509" max="10751" width="53.7109375" style="1"/>
    <col min="10752" max="10752" width="27.7109375" style="1" bestFit="1" customWidth="1"/>
    <col min="10753" max="10764" width="12.28515625" style="1" bestFit="1" customWidth="1"/>
    <col min="10765" max="11007" width="53.7109375" style="1"/>
    <col min="11008" max="11008" width="27.7109375" style="1" bestFit="1" customWidth="1"/>
    <col min="11009" max="11020" width="12.28515625" style="1" bestFit="1" customWidth="1"/>
    <col min="11021" max="11263" width="53.7109375" style="1"/>
    <col min="11264" max="11264" width="27.7109375" style="1" bestFit="1" customWidth="1"/>
    <col min="11265" max="11276" width="12.28515625" style="1" bestFit="1" customWidth="1"/>
    <col min="11277" max="11519" width="53.7109375" style="1"/>
    <col min="11520" max="11520" width="27.7109375" style="1" bestFit="1" customWidth="1"/>
    <col min="11521" max="11532" width="12.28515625" style="1" bestFit="1" customWidth="1"/>
    <col min="11533" max="11775" width="53.7109375" style="1"/>
    <col min="11776" max="11776" width="27.7109375" style="1" bestFit="1" customWidth="1"/>
    <col min="11777" max="11788" width="12.28515625" style="1" bestFit="1" customWidth="1"/>
    <col min="11789" max="12031" width="53.7109375" style="1"/>
    <col min="12032" max="12032" width="27.7109375" style="1" bestFit="1" customWidth="1"/>
    <col min="12033" max="12044" width="12.28515625" style="1" bestFit="1" customWidth="1"/>
    <col min="12045" max="12287" width="53.7109375" style="1"/>
    <col min="12288" max="12288" width="27.7109375" style="1" bestFit="1" customWidth="1"/>
    <col min="12289" max="12300" width="12.28515625" style="1" bestFit="1" customWidth="1"/>
    <col min="12301" max="12543" width="53.7109375" style="1"/>
    <col min="12544" max="12544" width="27.7109375" style="1" bestFit="1" customWidth="1"/>
    <col min="12545" max="12556" width="12.28515625" style="1" bestFit="1" customWidth="1"/>
    <col min="12557" max="12799" width="53.7109375" style="1"/>
    <col min="12800" max="12800" width="27.7109375" style="1" bestFit="1" customWidth="1"/>
    <col min="12801" max="12812" width="12.28515625" style="1" bestFit="1" customWidth="1"/>
    <col min="12813" max="13055" width="53.7109375" style="1"/>
    <col min="13056" max="13056" width="27.7109375" style="1" bestFit="1" customWidth="1"/>
    <col min="13057" max="13068" width="12.28515625" style="1" bestFit="1" customWidth="1"/>
    <col min="13069" max="13311" width="53.7109375" style="1"/>
    <col min="13312" max="13312" width="27.7109375" style="1" bestFit="1" customWidth="1"/>
    <col min="13313" max="13324" width="12.28515625" style="1" bestFit="1" customWidth="1"/>
    <col min="13325" max="13567" width="53.7109375" style="1"/>
    <col min="13568" max="13568" width="27.7109375" style="1" bestFit="1" customWidth="1"/>
    <col min="13569" max="13580" width="12.28515625" style="1" bestFit="1" customWidth="1"/>
    <col min="13581" max="13823" width="53.7109375" style="1"/>
    <col min="13824" max="13824" width="27.7109375" style="1" bestFit="1" customWidth="1"/>
    <col min="13825" max="13836" width="12.28515625" style="1" bestFit="1" customWidth="1"/>
    <col min="13837" max="14079" width="53.7109375" style="1"/>
    <col min="14080" max="14080" width="27.7109375" style="1" bestFit="1" customWidth="1"/>
    <col min="14081" max="14092" width="12.28515625" style="1" bestFit="1" customWidth="1"/>
    <col min="14093" max="14335" width="53.7109375" style="1"/>
    <col min="14336" max="14336" width="27.7109375" style="1" bestFit="1" customWidth="1"/>
    <col min="14337" max="14348" width="12.28515625" style="1" bestFit="1" customWidth="1"/>
    <col min="14349" max="14591" width="53.7109375" style="1"/>
    <col min="14592" max="14592" width="27.7109375" style="1" bestFit="1" customWidth="1"/>
    <col min="14593" max="14604" width="12.28515625" style="1" bestFit="1" customWidth="1"/>
    <col min="14605" max="14847" width="53.7109375" style="1"/>
    <col min="14848" max="14848" width="27.7109375" style="1" bestFit="1" customWidth="1"/>
    <col min="14849" max="14860" width="12.28515625" style="1" bestFit="1" customWidth="1"/>
    <col min="14861" max="15103" width="53.7109375" style="1"/>
    <col min="15104" max="15104" width="27.7109375" style="1" bestFit="1" customWidth="1"/>
    <col min="15105" max="15116" width="12.28515625" style="1" bestFit="1" customWidth="1"/>
    <col min="15117" max="15359" width="53.7109375" style="1"/>
    <col min="15360" max="15360" width="27.7109375" style="1" bestFit="1" customWidth="1"/>
    <col min="15361" max="15372" width="12.28515625" style="1" bestFit="1" customWidth="1"/>
    <col min="15373" max="15615" width="53.7109375" style="1"/>
    <col min="15616" max="15616" width="27.7109375" style="1" bestFit="1" customWidth="1"/>
    <col min="15617" max="15628" width="12.28515625" style="1" bestFit="1" customWidth="1"/>
    <col min="15629" max="15871" width="53.7109375" style="1"/>
    <col min="15872" max="15872" width="27.7109375" style="1" bestFit="1" customWidth="1"/>
    <col min="15873" max="15884" width="12.28515625" style="1" bestFit="1" customWidth="1"/>
    <col min="15885" max="16127" width="53.7109375" style="1"/>
    <col min="16128" max="16128" width="27.7109375" style="1" bestFit="1" customWidth="1"/>
    <col min="16129" max="16140" width="12.28515625" style="1" bestFit="1" customWidth="1"/>
    <col min="16141" max="16384" width="53.7109375" style="1"/>
  </cols>
  <sheetData>
    <row r="15" spans="1:21" ht="12" thickBot="1" x14ac:dyDescent="0.25"/>
    <row r="16" spans="1:21" ht="20.100000000000001" customHeight="1" thickBot="1" x14ac:dyDescent="0.25">
      <c r="A16" s="25"/>
      <c r="B16" s="61" t="s">
        <v>34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s="24" customFormat="1" ht="25.5" customHeight="1" thickBot="1" x14ac:dyDescent="0.3">
      <c r="A17" s="2" t="s">
        <v>1</v>
      </c>
      <c r="B17" s="4">
        <v>2000</v>
      </c>
      <c r="C17" s="5">
        <v>2001</v>
      </c>
      <c r="D17" s="5">
        <v>2002</v>
      </c>
      <c r="E17" s="5">
        <v>2003</v>
      </c>
      <c r="F17" s="5">
        <v>2004</v>
      </c>
      <c r="G17" s="5">
        <v>2005</v>
      </c>
      <c r="H17" s="5">
        <v>2006</v>
      </c>
      <c r="I17" s="5">
        <v>2007</v>
      </c>
      <c r="J17" s="5">
        <v>2008</v>
      </c>
      <c r="K17" s="5">
        <v>2009</v>
      </c>
      <c r="L17" s="5">
        <v>2010</v>
      </c>
      <c r="M17" s="5">
        <v>2011</v>
      </c>
      <c r="N17" s="5">
        <v>2012</v>
      </c>
      <c r="O17" s="5">
        <v>2013</v>
      </c>
      <c r="P17" s="5">
        <v>2014</v>
      </c>
      <c r="Q17" s="5">
        <v>2015</v>
      </c>
      <c r="R17" s="5">
        <v>2016</v>
      </c>
      <c r="S17" s="5">
        <v>2017</v>
      </c>
      <c r="T17" s="5">
        <v>2018</v>
      </c>
      <c r="U17" s="6" t="s">
        <v>2</v>
      </c>
    </row>
    <row r="18" spans="1:21" ht="25.5" customHeight="1" x14ac:dyDescent="0.2">
      <c r="A18" s="7" t="s">
        <v>3</v>
      </c>
      <c r="B18" s="8"/>
      <c r="C18" s="9"/>
      <c r="D18" s="9">
        <v>535000</v>
      </c>
      <c r="E18" s="9">
        <v>535000</v>
      </c>
      <c r="F18" s="9">
        <v>467500</v>
      </c>
      <c r="G18" s="9">
        <v>500000</v>
      </c>
      <c r="H18" s="9">
        <v>560000</v>
      </c>
      <c r="I18" s="9">
        <v>607500</v>
      </c>
      <c r="J18" s="9"/>
      <c r="K18" s="9"/>
      <c r="L18" s="9"/>
      <c r="M18" s="9">
        <v>445000</v>
      </c>
      <c r="N18" s="9">
        <v>1519500</v>
      </c>
      <c r="O18" s="9">
        <v>1692000</v>
      </c>
      <c r="P18" s="9">
        <v>1384000</v>
      </c>
      <c r="Q18" s="9">
        <v>1320000</v>
      </c>
      <c r="R18" s="9">
        <v>1340000</v>
      </c>
      <c r="S18" s="9">
        <v>1540000</v>
      </c>
      <c r="T18" s="9">
        <v>1648000</v>
      </c>
      <c r="U18" s="10">
        <v>1650000</v>
      </c>
    </row>
    <row r="19" spans="1:21" ht="25.5" customHeight="1" x14ac:dyDescent="0.2">
      <c r="A19" s="11" t="s">
        <v>4</v>
      </c>
      <c r="B19" s="12"/>
      <c r="C19" s="13"/>
      <c r="D19" s="13"/>
      <c r="E19" s="13">
        <v>132500</v>
      </c>
      <c r="F19" s="13">
        <v>152500</v>
      </c>
      <c r="G19" s="13">
        <v>172500</v>
      </c>
      <c r="H19" s="13">
        <v>180000</v>
      </c>
      <c r="I19" s="13">
        <v>195000</v>
      </c>
      <c r="J19" s="13">
        <v>1012500</v>
      </c>
      <c r="K19" s="13">
        <v>315000</v>
      </c>
      <c r="L19" s="13">
        <v>340000</v>
      </c>
      <c r="M19" s="13">
        <v>785000</v>
      </c>
      <c r="N19" s="13">
        <v>900000</v>
      </c>
      <c r="O19" s="13">
        <v>342500</v>
      </c>
      <c r="P19" s="13">
        <v>415000</v>
      </c>
      <c r="Q19" s="13">
        <v>405000</v>
      </c>
      <c r="R19" s="13">
        <v>437500</v>
      </c>
      <c r="S19" s="13">
        <v>500000</v>
      </c>
      <c r="T19" s="13">
        <v>497500</v>
      </c>
      <c r="U19" s="14">
        <v>450000</v>
      </c>
    </row>
    <row r="20" spans="1:21" ht="25.5" customHeight="1" x14ac:dyDescent="0.2">
      <c r="A20" s="11" t="s">
        <v>5</v>
      </c>
      <c r="B20" s="12"/>
      <c r="C20" s="13"/>
      <c r="D20" s="13"/>
      <c r="E20" s="13"/>
      <c r="F20" s="13"/>
      <c r="G20" s="13">
        <v>204000</v>
      </c>
      <c r="H20" s="13">
        <v>171360</v>
      </c>
      <c r="I20" s="13">
        <v>187272</v>
      </c>
      <c r="J20" s="13">
        <v>169793.2</v>
      </c>
      <c r="K20" s="13">
        <v>416000</v>
      </c>
      <c r="L20" s="13">
        <v>424320</v>
      </c>
      <c r="M20" s="13">
        <v>457776</v>
      </c>
      <c r="N20" s="13">
        <v>466931.3</v>
      </c>
      <c r="O20" s="13">
        <v>458950.85</v>
      </c>
      <c r="P20" s="13">
        <v>468129.92</v>
      </c>
      <c r="Q20" s="13">
        <v>549566.68999999994</v>
      </c>
      <c r="R20" s="13">
        <v>555062.18000000005</v>
      </c>
      <c r="S20" s="13">
        <v>533041.46</v>
      </c>
      <c r="T20" s="13">
        <v>542636.4</v>
      </c>
      <c r="U20" s="14">
        <v>550000</v>
      </c>
    </row>
    <row r="21" spans="1:21" ht="25.5" customHeight="1" x14ac:dyDescent="0.2">
      <c r="A21" s="11" t="s">
        <v>6</v>
      </c>
      <c r="B21" s="12"/>
      <c r="C21" s="13"/>
      <c r="D21" s="13">
        <v>118976</v>
      </c>
      <c r="E21" s="13">
        <v>223080</v>
      </c>
      <c r="F21" s="13">
        <v>159874</v>
      </c>
      <c r="G21" s="13"/>
      <c r="H21" s="13">
        <v>234234</v>
      </c>
      <c r="I21" s="13">
        <v>368082</v>
      </c>
      <c r="J21" s="13">
        <v>442680</v>
      </c>
      <c r="K21" s="13">
        <v>479880</v>
      </c>
      <c r="L21" s="13">
        <v>450120</v>
      </c>
      <c r="M21" s="13">
        <v>446400</v>
      </c>
      <c r="N21" s="13">
        <v>877920</v>
      </c>
      <c r="O21" s="13">
        <v>89280</v>
      </c>
      <c r="P21" s="13">
        <v>1395000</v>
      </c>
      <c r="Q21" s="13">
        <v>1778160</v>
      </c>
      <c r="R21" s="13">
        <v>1740960</v>
      </c>
      <c r="S21" s="13">
        <v>1841400</v>
      </c>
      <c r="T21" s="13">
        <v>1718640</v>
      </c>
      <c r="U21" s="14">
        <v>1820000</v>
      </c>
    </row>
    <row r="22" spans="1:21" ht="25.5" customHeight="1" x14ac:dyDescent="0.2">
      <c r="A22" s="11" t="s">
        <v>7</v>
      </c>
      <c r="B22" s="12"/>
      <c r="C22" s="13"/>
      <c r="D22" s="13"/>
      <c r="E22" s="13"/>
      <c r="F22" s="13"/>
      <c r="G22" s="13"/>
      <c r="H22" s="13"/>
      <c r="I22" s="13">
        <v>304000</v>
      </c>
      <c r="J22" s="13">
        <v>646400</v>
      </c>
      <c r="K22" s="13">
        <v>332928</v>
      </c>
      <c r="L22" s="13">
        <v>339586.4</v>
      </c>
      <c r="M22" s="13">
        <v>423549.44</v>
      </c>
      <c r="N22" s="13">
        <v>393052.48</v>
      </c>
      <c r="O22" s="13">
        <v>400913.85</v>
      </c>
      <c r="P22" s="13">
        <v>408931.86</v>
      </c>
      <c r="Q22" s="13">
        <v>417110.07</v>
      </c>
      <c r="R22" s="13">
        <v>425452.04</v>
      </c>
      <c r="S22" s="13">
        <v>491899.31</v>
      </c>
      <c r="T22" s="13">
        <v>472481.55</v>
      </c>
      <c r="U22" s="14">
        <v>481931.12</v>
      </c>
    </row>
    <row r="23" spans="1:21" ht="25.5" customHeight="1" x14ac:dyDescent="0.2">
      <c r="A23" s="11" t="s">
        <v>8</v>
      </c>
      <c r="B23" s="12"/>
      <c r="C23" s="13"/>
      <c r="D23" s="13"/>
      <c r="E23" s="13"/>
      <c r="F23" s="13"/>
      <c r="G23" s="13"/>
      <c r="H23" s="13"/>
      <c r="I23" s="13">
        <v>204000</v>
      </c>
      <c r="J23" s="13">
        <v>244800</v>
      </c>
      <c r="K23" s="13">
        <v>202878</v>
      </c>
      <c r="L23" s="13">
        <v>562250</v>
      </c>
      <c r="M23" s="13">
        <v>279500</v>
      </c>
      <c r="N23" s="13">
        <v>390000</v>
      </c>
      <c r="O23" s="13">
        <v>399750</v>
      </c>
      <c r="P23" s="13">
        <v>399750</v>
      </c>
      <c r="Q23" s="13">
        <v>406250</v>
      </c>
      <c r="R23" s="13">
        <v>442000</v>
      </c>
      <c r="S23" s="13">
        <v>451750</v>
      </c>
      <c r="T23" s="13">
        <v>581750</v>
      </c>
      <c r="U23" s="14">
        <v>581750</v>
      </c>
    </row>
    <row r="24" spans="1:21" ht="25.5" customHeight="1" x14ac:dyDescent="0.2">
      <c r="A24" s="11" t="s">
        <v>9</v>
      </c>
      <c r="B24" s="12"/>
      <c r="C24" s="13"/>
      <c r="D24" s="13"/>
      <c r="E24" s="13"/>
      <c r="F24" s="13"/>
      <c r="G24" s="13"/>
      <c r="H24" s="13">
        <v>220000</v>
      </c>
      <c r="I24" s="13">
        <v>540000</v>
      </c>
      <c r="J24" s="13">
        <v>800000</v>
      </c>
      <c r="K24" s="13">
        <v>890000</v>
      </c>
      <c r="L24" s="13">
        <v>760000</v>
      </c>
      <c r="M24" s="13">
        <v>1480000</v>
      </c>
      <c r="N24" s="13">
        <v>1980000</v>
      </c>
      <c r="O24" s="13">
        <v>1540000</v>
      </c>
      <c r="P24" s="13">
        <v>1530000</v>
      </c>
      <c r="Q24" s="13">
        <v>1560000</v>
      </c>
      <c r="R24" s="13">
        <v>1680000</v>
      </c>
      <c r="S24" s="13">
        <v>1830000</v>
      </c>
      <c r="T24" s="13">
        <v>1620000</v>
      </c>
      <c r="U24" s="14">
        <v>1830000</v>
      </c>
    </row>
    <row r="25" spans="1:21" ht="25.5" customHeight="1" x14ac:dyDescent="0.2">
      <c r="A25" s="11" t="s">
        <v>10</v>
      </c>
      <c r="B25" s="12"/>
      <c r="C25" s="13"/>
      <c r="D25" s="13">
        <v>30000</v>
      </c>
      <c r="E25" s="13"/>
      <c r="F25" s="13"/>
      <c r="G25" s="13"/>
      <c r="H25" s="13"/>
      <c r="I25" s="13">
        <v>208080</v>
      </c>
      <c r="J25" s="13">
        <v>212241.6</v>
      </c>
      <c r="K25" s="13">
        <v>191017.35</v>
      </c>
      <c r="L25" s="13">
        <v>194837.85</v>
      </c>
      <c r="M25" s="13">
        <v>203320</v>
      </c>
      <c r="N25" s="13">
        <v>220911.6</v>
      </c>
      <c r="O25" s="13">
        <v>229080</v>
      </c>
      <c r="P25" s="13">
        <v>231784.8</v>
      </c>
      <c r="Q25" s="13">
        <v>263230</v>
      </c>
      <c r="R25" s="13">
        <v>268510</v>
      </c>
      <c r="S25" s="13">
        <v>365000</v>
      </c>
      <c r="T25" s="13">
        <v>290700</v>
      </c>
      <c r="U25" s="14">
        <v>317200</v>
      </c>
    </row>
    <row r="26" spans="1:21" ht="25.5" customHeight="1" x14ac:dyDescent="0.2">
      <c r="A26" s="11" t="s">
        <v>11</v>
      </c>
      <c r="B26" s="12"/>
      <c r="C26" s="13">
        <v>338374.68610482424</v>
      </c>
      <c r="D26" s="13">
        <v>393750</v>
      </c>
      <c r="E26" s="13">
        <v>461250</v>
      </c>
      <c r="F26" s="13">
        <v>510000</v>
      </c>
      <c r="G26" s="13">
        <v>513750</v>
      </c>
      <c r="H26" s="13">
        <v>596250</v>
      </c>
      <c r="I26" s="13">
        <v>581250</v>
      </c>
      <c r="J26" s="13"/>
      <c r="K26" s="13">
        <v>1428480</v>
      </c>
      <c r="L26" s="13">
        <v>778140</v>
      </c>
      <c r="M26" s="15">
        <v>778140</v>
      </c>
      <c r="N26" s="15">
        <v>872460</v>
      </c>
      <c r="O26" s="15">
        <v>896040</v>
      </c>
      <c r="P26" s="15">
        <v>943200</v>
      </c>
      <c r="Q26" s="15">
        <v>927480</v>
      </c>
      <c r="R26" s="15">
        <v>1025730</v>
      </c>
      <c r="S26" s="15">
        <v>11790</v>
      </c>
      <c r="T26" s="15">
        <v>2049110</v>
      </c>
      <c r="U26" s="16">
        <v>1042600</v>
      </c>
    </row>
    <row r="27" spans="1:21" ht="25.5" customHeight="1" x14ac:dyDescent="0.2">
      <c r="A27" s="11" t="s">
        <v>12</v>
      </c>
      <c r="B27" s="12">
        <v>37184.028715985907</v>
      </c>
      <c r="C27" s="13">
        <v>39662.963963718306</v>
      </c>
      <c r="D27" s="13">
        <v>74000</v>
      </c>
      <c r="E27" s="13">
        <v>87227.5</v>
      </c>
      <c r="F27" s="13">
        <v>89844.44</v>
      </c>
      <c r="G27" s="13">
        <v>92539.58</v>
      </c>
      <c r="H27" s="13">
        <v>99459.839999999997</v>
      </c>
      <c r="I27" s="13">
        <v>128054.7</v>
      </c>
      <c r="J27" s="13">
        <v>211033.92</v>
      </c>
      <c r="K27" s="13">
        <v>276234.84000000003</v>
      </c>
      <c r="L27" s="13">
        <v>284521.69</v>
      </c>
      <c r="M27" s="13">
        <v>547681.07999999996</v>
      </c>
      <c r="N27" s="13">
        <v>593800.80000000005</v>
      </c>
      <c r="O27" s="13">
        <v>586130.85</v>
      </c>
      <c r="P27" s="13">
        <v>577467</v>
      </c>
      <c r="Q27" s="13">
        <v>540720</v>
      </c>
      <c r="R27" s="13">
        <v>699647.1</v>
      </c>
      <c r="S27" s="13">
        <v>648224.5</v>
      </c>
      <c r="T27" s="13">
        <v>927650.2</v>
      </c>
      <c r="U27" s="14">
        <v>909500</v>
      </c>
    </row>
    <row r="28" spans="1:21" ht="25.5" customHeight="1" x14ac:dyDescent="0.2">
      <c r="A28" s="11" t="s">
        <v>13</v>
      </c>
      <c r="B28" s="12"/>
      <c r="C28" s="13"/>
      <c r="D28" s="13"/>
      <c r="E28" s="13"/>
      <c r="F28" s="13"/>
      <c r="G28" s="13"/>
      <c r="H28" s="13">
        <v>105000</v>
      </c>
      <c r="I28" s="13">
        <v>137700</v>
      </c>
      <c r="J28" s="13">
        <v>166400</v>
      </c>
      <c r="K28" s="13"/>
      <c r="L28" s="13">
        <v>233200</v>
      </c>
      <c r="M28" s="15">
        <v>523600</v>
      </c>
      <c r="N28" s="15">
        <v>246400</v>
      </c>
      <c r="O28" s="15">
        <v>233700</v>
      </c>
      <c r="P28" s="15">
        <v>237800</v>
      </c>
      <c r="Q28" s="15">
        <v>253700</v>
      </c>
      <c r="R28" s="15">
        <v>198000</v>
      </c>
      <c r="S28" s="15">
        <v>443900</v>
      </c>
      <c r="T28" s="15">
        <v>446400</v>
      </c>
      <c r="U28" s="16">
        <v>417500</v>
      </c>
    </row>
    <row r="29" spans="1:21" ht="25.5" customHeight="1" x14ac:dyDescent="0.2">
      <c r="A29" s="11" t="s">
        <v>14</v>
      </c>
      <c r="B29" s="12"/>
      <c r="C29" s="13"/>
      <c r="D29" s="13">
        <v>173530</v>
      </c>
      <c r="E29" s="13">
        <v>188404</v>
      </c>
      <c r="F29" s="13">
        <v>204517.5</v>
      </c>
      <c r="G29" s="13">
        <v>206996.5</v>
      </c>
      <c r="H29" s="13">
        <v>198320</v>
      </c>
      <c r="I29" s="13">
        <v>204517.5</v>
      </c>
      <c r="J29" s="13">
        <v>256576.5</v>
      </c>
      <c r="K29" s="13">
        <v>182206.5</v>
      </c>
      <c r="L29" s="13">
        <v>415232.5</v>
      </c>
      <c r="M29" s="13">
        <v>362553.75</v>
      </c>
      <c r="N29" s="13"/>
      <c r="O29" s="13"/>
      <c r="P29" s="15"/>
      <c r="Q29" s="15"/>
      <c r="R29" s="15"/>
      <c r="S29" s="15"/>
      <c r="T29" s="15"/>
      <c r="U29" s="16"/>
    </row>
    <row r="30" spans="1:21" ht="25.5" customHeight="1" x14ac:dyDescent="0.2">
      <c r="A30" s="11" t="s">
        <v>15</v>
      </c>
      <c r="B30" s="12"/>
      <c r="C30" s="13"/>
      <c r="D30" s="13"/>
      <c r="E30" s="13"/>
      <c r="F30" s="13"/>
      <c r="G30" s="13"/>
      <c r="H30" s="13">
        <v>415000</v>
      </c>
      <c r="I30" s="13">
        <v>250000</v>
      </c>
      <c r="J30" s="13">
        <v>310000</v>
      </c>
      <c r="K30" s="13">
        <v>285000</v>
      </c>
      <c r="L30" s="13">
        <v>285000</v>
      </c>
      <c r="M30" s="13">
        <v>342686</v>
      </c>
      <c r="N30" s="13">
        <v>341250</v>
      </c>
      <c r="O30" s="13">
        <v>318750</v>
      </c>
      <c r="P30" s="13">
        <v>327500</v>
      </c>
      <c r="Q30" s="13">
        <v>383750</v>
      </c>
      <c r="R30" s="15">
        <v>546000</v>
      </c>
      <c r="S30" s="15">
        <v>444000</v>
      </c>
      <c r="T30" s="15">
        <v>435000</v>
      </c>
      <c r="U30" s="16">
        <v>870000</v>
      </c>
    </row>
    <row r="31" spans="1:21" ht="25.5" customHeight="1" x14ac:dyDescent="0.2">
      <c r="A31" s="11" t="s">
        <v>16</v>
      </c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>
        <v>395000</v>
      </c>
      <c r="N31" s="13">
        <v>405000</v>
      </c>
      <c r="O31" s="13">
        <v>380000</v>
      </c>
      <c r="P31" s="13">
        <v>385000</v>
      </c>
      <c r="Q31" s="13">
        <v>380000</v>
      </c>
      <c r="R31" s="13">
        <v>330000</v>
      </c>
      <c r="S31" s="15">
        <v>0</v>
      </c>
      <c r="T31" s="15">
        <v>670000</v>
      </c>
      <c r="U31" s="16">
        <v>335000</v>
      </c>
    </row>
    <row r="32" spans="1:21" ht="25.5" customHeight="1" x14ac:dyDescent="0.2">
      <c r="A32" s="11" t="s">
        <v>17</v>
      </c>
      <c r="B32" s="12">
        <v>101636.34515702815</v>
      </c>
      <c r="C32" s="13">
        <v>218146.45053656554</v>
      </c>
      <c r="D32" s="13">
        <v>630974.42000000004</v>
      </c>
      <c r="E32" s="13">
        <v>542974</v>
      </c>
      <c r="F32" s="13">
        <v>588994.92000000004</v>
      </c>
      <c r="G32" s="13">
        <v>678845.05</v>
      </c>
      <c r="H32" s="13">
        <v>1014485.74</v>
      </c>
      <c r="I32" s="13">
        <v>1086681.82</v>
      </c>
      <c r="J32" s="13">
        <v>1116747.96</v>
      </c>
      <c r="K32" s="13">
        <v>1155348</v>
      </c>
      <c r="L32" s="13">
        <v>2345184</v>
      </c>
      <c r="M32" s="13">
        <v>2541593.16</v>
      </c>
      <c r="N32" s="13">
        <v>3221211</v>
      </c>
      <c r="O32" s="13">
        <v>3311142</v>
      </c>
      <c r="P32" s="13">
        <v>3573960</v>
      </c>
      <c r="Q32" s="13">
        <v>3924246</v>
      </c>
      <c r="R32" s="13">
        <v>3914280</v>
      </c>
      <c r="S32" s="13">
        <v>4307451</v>
      </c>
      <c r="T32" s="15">
        <v>4027110</v>
      </c>
      <c r="U32" s="16">
        <v>4107272</v>
      </c>
    </row>
    <row r="33" spans="1:21" ht="25.5" customHeight="1" x14ac:dyDescent="0.2">
      <c r="A33" s="11" t="s">
        <v>18</v>
      </c>
      <c r="B33" s="12"/>
      <c r="C33" s="13"/>
      <c r="D33" s="13"/>
      <c r="E33" s="13"/>
      <c r="F33" s="13"/>
      <c r="G33" s="13"/>
      <c r="H33" s="13">
        <v>777000</v>
      </c>
      <c r="I33" s="13">
        <v>735000</v>
      </c>
      <c r="J33" s="13">
        <v>815500</v>
      </c>
      <c r="K33" s="13"/>
      <c r="L33" s="13">
        <v>819000</v>
      </c>
      <c r="M33" s="13">
        <v>819000</v>
      </c>
      <c r="N33" s="13">
        <v>627970</v>
      </c>
      <c r="O33" s="13">
        <v>902001.5</v>
      </c>
      <c r="P33" s="13">
        <v>1878661.18</v>
      </c>
      <c r="Q33" s="13">
        <v>1565274.79</v>
      </c>
      <c r="R33" s="13">
        <v>1753948.22</v>
      </c>
      <c r="S33" s="13">
        <v>1929733.55</v>
      </c>
      <c r="T33" s="13">
        <v>0</v>
      </c>
      <c r="U33" s="14">
        <v>4358280.3499999996</v>
      </c>
    </row>
    <row r="34" spans="1:21" ht="25.5" customHeight="1" x14ac:dyDescent="0.2">
      <c r="A34" s="11" t="s">
        <v>19</v>
      </c>
      <c r="B34" s="12"/>
      <c r="C34" s="13"/>
      <c r="D34" s="13"/>
      <c r="E34" s="13"/>
      <c r="F34" s="13"/>
      <c r="G34" s="13"/>
      <c r="H34" s="13">
        <v>160160</v>
      </c>
      <c r="I34" s="13"/>
      <c r="J34" s="13">
        <v>120120</v>
      </c>
      <c r="K34" s="13"/>
      <c r="L34" s="13"/>
      <c r="M34" s="13"/>
      <c r="N34" s="13"/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423000</v>
      </c>
      <c r="U34" s="14">
        <v>390000</v>
      </c>
    </row>
    <row r="35" spans="1:21" ht="25.5" customHeight="1" x14ac:dyDescent="0.2">
      <c r="A35" s="11" t="s">
        <v>20</v>
      </c>
      <c r="B35" s="12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>
        <v>0</v>
      </c>
      <c r="R35" s="13">
        <v>667145</v>
      </c>
      <c r="S35" s="13">
        <v>1325068</v>
      </c>
      <c r="T35" s="13">
        <v>1174152</v>
      </c>
      <c r="U35" s="14">
        <v>1200064</v>
      </c>
    </row>
    <row r="36" spans="1:21" ht="25.5" customHeight="1" thickBot="1" x14ac:dyDescent="0.25">
      <c r="A36" s="17" t="s">
        <v>21</v>
      </c>
      <c r="B36" s="18">
        <v>148736.11486394363</v>
      </c>
      <c r="C36" s="19">
        <v>228062.04279138026</v>
      </c>
      <c r="D36" s="19">
        <v>176001.9</v>
      </c>
      <c r="E36" s="19"/>
      <c r="F36" s="19">
        <v>171044.1</v>
      </c>
      <c r="G36" s="19">
        <v>193354.2</v>
      </c>
      <c r="H36" s="19">
        <v>193354.2</v>
      </c>
      <c r="I36" s="19">
        <v>193354.2</v>
      </c>
      <c r="J36" s="19">
        <v>245411.1</v>
      </c>
      <c r="K36" s="19">
        <v>353500</v>
      </c>
      <c r="L36" s="19">
        <v>374500</v>
      </c>
      <c r="M36" s="19">
        <v>416500</v>
      </c>
      <c r="N36" s="19">
        <v>427000</v>
      </c>
      <c r="O36" s="19">
        <v>437500</v>
      </c>
      <c r="P36" s="19">
        <v>437500</v>
      </c>
      <c r="Q36" s="19">
        <v>454000</v>
      </c>
      <c r="R36" s="19">
        <v>496000</v>
      </c>
      <c r="S36" s="19">
        <v>455000</v>
      </c>
      <c r="T36" s="19">
        <v>413000</v>
      </c>
      <c r="U36" s="20">
        <v>515000</v>
      </c>
    </row>
    <row r="37" spans="1:21" ht="25.5" customHeight="1" thickBot="1" x14ac:dyDescent="0.25">
      <c r="A37" s="3" t="s">
        <v>22</v>
      </c>
      <c r="B37" s="21">
        <v>287556.48873695766</v>
      </c>
      <c r="C37" s="21">
        <v>824246.14339648839</v>
      </c>
      <c r="D37" s="21">
        <v>2132232.3199999998</v>
      </c>
      <c r="E37" s="21">
        <v>2170435.5</v>
      </c>
      <c r="F37" s="21">
        <v>2344274.96</v>
      </c>
      <c r="G37" s="21">
        <v>2561985.33</v>
      </c>
      <c r="H37" s="21">
        <v>4924623.78</v>
      </c>
      <c r="I37" s="21">
        <v>5930492.2200000007</v>
      </c>
      <c r="J37" s="21">
        <v>6770204.2800000003</v>
      </c>
      <c r="K37" s="21">
        <v>6508472.6899999995</v>
      </c>
      <c r="L37" s="21">
        <v>8605892.4399999995</v>
      </c>
      <c r="M37" s="21">
        <v>11247299.43</v>
      </c>
      <c r="N37" s="21">
        <v>13483407.18</v>
      </c>
      <c r="O37" s="21">
        <v>12217739.050000001</v>
      </c>
      <c r="P37" s="21">
        <v>14593684.759999998</v>
      </c>
      <c r="Q37" s="21">
        <v>15128487.550000001</v>
      </c>
      <c r="R37" s="21">
        <v>16520234.540000001</v>
      </c>
      <c r="S37" s="21">
        <v>17118257.82</v>
      </c>
      <c r="T37" s="21">
        <v>17937130.149999999</v>
      </c>
      <c r="U37" s="21">
        <v>21826097.469999999</v>
      </c>
    </row>
    <row r="39" spans="1:21" x14ac:dyDescent="0.2">
      <c r="A39" s="22" t="s">
        <v>23</v>
      </c>
    </row>
    <row r="40" spans="1:21" x14ac:dyDescent="0.2">
      <c r="A40" s="23" t="s">
        <v>24</v>
      </c>
    </row>
    <row r="41" spans="1:21" x14ac:dyDescent="0.2">
      <c r="A41" s="23" t="s">
        <v>25</v>
      </c>
      <c r="M41" s="26"/>
    </row>
  </sheetData>
  <sheetProtection algorithmName="SHA-512" hashValue="Jp/Y+fufcCQhCAepYT653V54oD8TgH8PZ4Gi/5H4lRUVGvTZ3xOYEXhIXveWcd/hKxws4RThVUYoFVYJzL8a+g==" saltValue="dhNBPY7n1uVI2hrLhYnyIg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6:U16"/>
  </mergeCells>
  <pageMargins left="0.7" right="0.7" top="0.75" bottom="0.75" header="0.3" footer="0.3"/>
  <pageSetup paperSize="9" scale="74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E4F3F-B7AC-4E40-817B-44EE4F6613DA}">
  <sheetPr>
    <tabColor rgb="FFC92274"/>
    <pageSetUpPr fitToPage="1"/>
  </sheetPr>
  <dimension ref="A15:U41"/>
  <sheetViews>
    <sheetView showGridLines="0" topLeftCell="A10" workbookViewId="0">
      <selection activeCell="B16" sqref="B16:U16"/>
    </sheetView>
  </sheetViews>
  <sheetFormatPr baseColWidth="10" defaultColWidth="53.7109375" defaultRowHeight="11.25" x14ac:dyDescent="0.2"/>
  <cols>
    <col min="1" max="1" width="26.85546875" style="1" customWidth="1"/>
    <col min="2" max="21" width="10.28515625" style="1" customWidth="1"/>
    <col min="22" max="255" width="53.7109375" style="1"/>
    <col min="256" max="256" width="27.7109375" style="1" bestFit="1" customWidth="1"/>
    <col min="257" max="268" width="12.28515625" style="1" bestFit="1" customWidth="1"/>
    <col min="269" max="511" width="53.7109375" style="1"/>
    <col min="512" max="512" width="27.7109375" style="1" bestFit="1" customWidth="1"/>
    <col min="513" max="524" width="12.28515625" style="1" bestFit="1" customWidth="1"/>
    <col min="525" max="767" width="53.7109375" style="1"/>
    <col min="768" max="768" width="27.7109375" style="1" bestFit="1" customWidth="1"/>
    <col min="769" max="780" width="12.28515625" style="1" bestFit="1" customWidth="1"/>
    <col min="781" max="1023" width="53.7109375" style="1"/>
    <col min="1024" max="1024" width="27.7109375" style="1" bestFit="1" customWidth="1"/>
    <col min="1025" max="1036" width="12.28515625" style="1" bestFit="1" customWidth="1"/>
    <col min="1037" max="1279" width="53.7109375" style="1"/>
    <col min="1280" max="1280" width="27.7109375" style="1" bestFit="1" customWidth="1"/>
    <col min="1281" max="1292" width="12.28515625" style="1" bestFit="1" customWidth="1"/>
    <col min="1293" max="1535" width="53.7109375" style="1"/>
    <col min="1536" max="1536" width="27.7109375" style="1" bestFit="1" customWidth="1"/>
    <col min="1537" max="1548" width="12.28515625" style="1" bestFit="1" customWidth="1"/>
    <col min="1549" max="1791" width="53.7109375" style="1"/>
    <col min="1792" max="1792" width="27.7109375" style="1" bestFit="1" customWidth="1"/>
    <col min="1793" max="1804" width="12.28515625" style="1" bestFit="1" customWidth="1"/>
    <col min="1805" max="2047" width="53.7109375" style="1"/>
    <col min="2048" max="2048" width="27.7109375" style="1" bestFit="1" customWidth="1"/>
    <col min="2049" max="2060" width="12.28515625" style="1" bestFit="1" customWidth="1"/>
    <col min="2061" max="2303" width="53.7109375" style="1"/>
    <col min="2304" max="2304" width="27.7109375" style="1" bestFit="1" customWidth="1"/>
    <col min="2305" max="2316" width="12.28515625" style="1" bestFit="1" customWidth="1"/>
    <col min="2317" max="2559" width="53.7109375" style="1"/>
    <col min="2560" max="2560" width="27.7109375" style="1" bestFit="1" customWidth="1"/>
    <col min="2561" max="2572" width="12.28515625" style="1" bestFit="1" customWidth="1"/>
    <col min="2573" max="2815" width="53.7109375" style="1"/>
    <col min="2816" max="2816" width="27.7109375" style="1" bestFit="1" customWidth="1"/>
    <col min="2817" max="2828" width="12.28515625" style="1" bestFit="1" customWidth="1"/>
    <col min="2829" max="3071" width="53.7109375" style="1"/>
    <col min="3072" max="3072" width="27.7109375" style="1" bestFit="1" customWidth="1"/>
    <col min="3073" max="3084" width="12.28515625" style="1" bestFit="1" customWidth="1"/>
    <col min="3085" max="3327" width="53.7109375" style="1"/>
    <col min="3328" max="3328" width="27.7109375" style="1" bestFit="1" customWidth="1"/>
    <col min="3329" max="3340" width="12.28515625" style="1" bestFit="1" customWidth="1"/>
    <col min="3341" max="3583" width="53.7109375" style="1"/>
    <col min="3584" max="3584" width="27.7109375" style="1" bestFit="1" customWidth="1"/>
    <col min="3585" max="3596" width="12.28515625" style="1" bestFit="1" customWidth="1"/>
    <col min="3597" max="3839" width="53.7109375" style="1"/>
    <col min="3840" max="3840" width="27.7109375" style="1" bestFit="1" customWidth="1"/>
    <col min="3841" max="3852" width="12.28515625" style="1" bestFit="1" customWidth="1"/>
    <col min="3853" max="4095" width="53.7109375" style="1"/>
    <col min="4096" max="4096" width="27.7109375" style="1" bestFit="1" customWidth="1"/>
    <col min="4097" max="4108" width="12.28515625" style="1" bestFit="1" customWidth="1"/>
    <col min="4109" max="4351" width="53.7109375" style="1"/>
    <col min="4352" max="4352" width="27.7109375" style="1" bestFit="1" customWidth="1"/>
    <col min="4353" max="4364" width="12.28515625" style="1" bestFit="1" customWidth="1"/>
    <col min="4365" max="4607" width="53.7109375" style="1"/>
    <col min="4608" max="4608" width="27.7109375" style="1" bestFit="1" customWidth="1"/>
    <col min="4609" max="4620" width="12.28515625" style="1" bestFit="1" customWidth="1"/>
    <col min="4621" max="4863" width="53.7109375" style="1"/>
    <col min="4864" max="4864" width="27.7109375" style="1" bestFit="1" customWidth="1"/>
    <col min="4865" max="4876" width="12.28515625" style="1" bestFit="1" customWidth="1"/>
    <col min="4877" max="5119" width="53.7109375" style="1"/>
    <col min="5120" max="5120" width="27.7109375" style="1" bestFit="1" customWidth="1"/>
    <col min="5121" max="5132" width="12.28515625" style="1" bestFit="1" customWidth="1"/>
    <col min="5133" max="5375" width="53.7109375" style="1"/>
    <col min="5376" max="5376" width="27.7109375" style="1" bestFit="1" customWidth="1"/>
    <col min="5377" max="5388" width="12.28515625" style="1" bestFit="1" customWidth="1"/>
    <col min="5389" max="5631" width="53.7109375" style="1"/>
    <col min="5632" max="5632" width="27.7109375" style="1" bestFit="1" customWidth="1"/>
    <col min="5633" max="5644" width="12.28515625" style="1" bestFit="1" customWidth="1"/>
    <col min="5645" max="5887" width="53.7109375" style="1"/>
    <col min="5888" max="5888" width="27.7109375" style="1" bestFit="1" customWidth="1"/>
    <col min="5889" max="5900" width="12.28515625" style="1" bestFit="1" customWidth="1"/>
    <col min="5901" max="6143" width="53.7109375" style="1"/>
    <col min="6144" max="6144" width="27.7109375" style="1" bestFit="1" customWidth="1"/>
    <col min="6145" max="6156" width="12.28515625" style="1" bestFit="1" customWidth="1"/>
    <col min="6157" max="6399" width="53.7109375" style="1"/>
    <col min="6400" max="6400" width="27.7109375" style="1" bestFit="1" customWidth="1"/>
    <col min="6401" max="6412" width="12.28515625" style="1" bestFit="1" customWidth="1"/>
    <col min="6413" max="6655" width="53.7109375" style="1"/>
    <col min="6656" max="6656" width="27.7109375" style="1" bestFit="1" customWidth="1"/>
    <col min="6657" max="6668" width="12.28515625" style="1" bestFit="1" customWidth="1"/>
    <col min="6669" max="6911" width="53.7109375" style="1"/>
    <col min="6912" max="6912" width="27.7109375" style="1" bestFit="1" customWidth="1"/>
    <col min="6913" max="6924" width="12.28515625" style="1" bestFit="1" customWidth="1"/>
    <col min="6925" max="7167" width="53.7109375" style="1"/>
    <col min="7168" max="7168" width="27.7109375" style="1" bestFit="1" customWidth="1"/>
    <col min="7169" max="7180" width="12.28515625" style="1" bestFit="1" customWidth="1"/>
    <col min="7181" max="7423" width="53.7109375" style="1"/>
    <col min="7424" max="7424" width="27.7109375" style="1" bestFit="1" customWidth="1"/>
    <col min="7425" max="7436" width="12.28515625" style="1" bestFit="1" customWidth="1"/>
    <col min="7437" max="7679" width="53.7109375" style="1"/>
    <col min="7680" max="7680" width="27.7109375" style="1" bestFit="1" customWidth="1"/>
    <col min="7681" max="7692" width="12.28515625" style="1" bestFit="1" customWidth="1"/>
    <col min="7693" max="7935" width="53.7109375" style="1"/>
    <col min="7936" max="7936" width="27.7109375" style="1" bestFit="1" customWidth="1"/>
    <col min="7937" max="7948" width="12.28515625" style="1" bestFit="1" customWidth="1"/>
    <col min="7949" max="8191" width="53.7109375" style="1"/>
    <col min="8192" max="8192" width="27.7109375" style="1" bestFit="1" customWidth="1"/>
    <col min="8193" max="8204" width="12.28515625" style="1" bestFit="1" customWidth="1"/>
    <col min="8205" max="8447" width="53.7109375" style="1"/>
    <col min="8448" max="8448" width="27.7109375" style="1" bestFit="1" customWidth="1"/>
    <col min="8449" max="8460" width="12.28515625" style="1" bestFit="1" customWidth="1"/>
    <col min="8461" max="8703" width="53.7109375" style="1"/>
    <col min="8704" max="8704" width="27.7109375" style="1" bestFit="1" customWidth="1"/>
    <col min="8705" max="8716" width="12.28515625" style="1" bestFit="1" customWidth="1"/>
    <col min="8717" max="8959" width="53.7109375" style="1"/>
    <col min="8960" max="8960" width="27.7109375" style="1" bestFit="1" customWidth="1"/>
    <col min="8961" max="8972" width="12.28515625" style="1" bestFit="1" customWidth="1"/>
    <col min="8973" max="9215" width="53.7109375" style="1"/>
    <col min="9216" max="9216" width="27.7109375" style="1" bestFit="1" customWidth="1"/>
    <col min="9217" max="9228" width="12.28515625" style="1" bestFit="1" customWidth="1"/>
    <col min="9229" max="9471" width="53.7109375" style="1"/>
    <col min="9472" max="9472" width="27.7109375" style="1" bestFit="1" customWidth="1"/>
    <col min="9473" max="9484" width="12.28515625" style="1" bestFit="1" customWidth="1"/>
    <col min="9485" max="9727" width="53.7109375" style="1"/>
    <col min="9728" max="9728" width="27.7109375" style="1" bestFit="1" customWidth="1"/>
    <col min="9729" max="9740" width="12.28515625" style="1" bestFit="1" customWidth="1"/>
    <col min="9741" max="9983" width="53.7109375" style="1"/>
    <col min="9984" max="9984" width="27.7109375" style="1" bestFit="1" customWidth="1"/>
    <col min="9985" max="9996" width="12.28515625" style="1" bestFit="1" customWidth="1"/>
    <col min="9997" max="10239" width="53.7109375" style="1"/>
    <col min="10240" max="10240" width="27.7109375" style="1" bestFit="1" customWidth="1"/>
    <col min="10241" max="10252" width="12.28515625" style="1" bestFit="1" customWidth="1"/>
    <col min="10253" max="10495" width="53.7109375" style="1"/>
    <col min="10496" max="10496" width="27.7109375" style="1" bestFit="1" customWidth="1"/>
    <col min="10497" max="10508" width="12.28515625" style="1" bestFit="1" customWidth="1"/>
    <col min="10509" max="10751" width="53.7109375" style="1"/>
    <col min="10752" max="10752" width="27.7109375" style="1" bestFit="1" customWidth="1"/>
    <col min="10753" max="10764" width="12.28515625" style="1" bestFit="1" customWidth="1"/>
    <col min="10765" max="11007" width="53.7109375" style="1"/>
    <col min="11008" max="11008" width="27.7109375" style="1" bestFit="1" customWidth="1"/>
    <col min="11009" max="11020" width="12.28515625" style="1" bestFit="1" customWidth="1"/>
    <col min="11021" max="11263" width="53.7109375" style="1"/>
    <col min="11264" max="11264" width="27.7109375" style="1" bestFit="1" customWidth="1"/>
    <col min="11265" max="11276" width="12.28515625" style="1" bestFit="1" customWidth="1"/>
    <col min="11277" max="11519" width="53.7109375" style="1"/>
    <col min="11520" max="11520" width="27.7109375" style="1" bestFit="1" customWidth="1"/>
    <col min="11521" max="11532" width="12.28515625" style="1" bestFit="1" customWidth="1"/>
    <col min="11533" max="11775" width="53.7109375" style="1"/>
    <col min="11776" max="11776" width="27.7109375" style="1" bestFit="1" customWidth="1"/>
    <col min="11777" max="11788" width="12.28515625" style="1" bestFit="1" customWidth="1"/>
    <col min="11789" max="12031" width="53.7109375" style="1"/>
    <col min="12032" max="12032" width="27.7109375" style="1" bestFit="1" customWidth="1"/>
    <col min="12033" max="12044" width="12.28515625" style="1" bestFit="1" customWidth="1"/>
    <col min="12045" max="12287" width="53.7109375" style="1"/>
    <col min="12288" max="12288" width="27.7109375" style="1" bestFit="1" customWidth="1"/>
    <col min="12289" max="12300" width="12.28515625" style="1" bestFit="1" customWidth="1"/>
    <col min="12301" max="12543" width="53.7109375" style="1"/>
    <col min="12544" max="12544" width="27.7109375" style="1" bestFit="1" customWidth="1"/>
    <col min="12545" max="12556" width="12.28515625" style="1" bestFit="1" customWidth="1"/>
    <col min="12557" max="12799" width="53.7109375" style="1"/>
    <col min="12800" max="12800" width="27.7109375" style="1" bestFit="1" customWidth="1"/>
    <col min="12801" max="12812" width="12.28515625" style="1" bestFit="1" customWidth="1"/>
    <col min="12813" max="13055" width="53.7109375" style="1"/>
    <col min="13056" max="13056" width="27.7109375" style="1" bestFit="1" customWidth="1"/>
    <col min="13057" max="13068" width="12.28515625" style="1" bestFit="1" customWidth="1"/>
    <col min="13069" max="13311" width="53.7109375" style="1"/>
    <col min="13312" max="13312" width="27.7109375" style="1" bestFit="1" customWidth="1"/>
    <col min="13313" max="13324" width="12.28515625" style="1" bestFit="1" customWidth="1"/>
    <col min="13325" max="13567" width="53.7109375" style="1"/>
    <col min="13568" max="13568" width="27.7109375" style="1" bestFit="1" customWidth="1"/>
    <col min="13569" max="13580" width="12.28515625" style="1" bestFit="1" customWidth="1"/>
    <col min="13581" max="13823" width="53.7109375" style="1"/>
    <col min="13824" max="13824" width="27.7109375" style="1" bestFit="1" customWidth="1"/>
    <col min="13825" max="13836" width="12.28515625" style="1" bestFit="1" customWidth="1"/>
    <col min="13837" max="14079" width="53.7109375" style="1"/>
    <col min="14080" max="14080" width="27.7109375" style="1" bestFit="1" customWidth="1"/>
    <col min="14081" max="14092" width="12.28515625" style="1" bestFit="1" customWidth="1"/>
    <col min="14093" max="14335" width="53.7109375" style="1"/>
    <col min="14336" max="14336" width="27.7109375" style="1" bestFit="1" customWidth="1"/>
    <col min="14337" max="14348" width="12.28515625" style="1" bestFit="1" customWidth="1"/>
    <col min="14349" max="14591" width="53.7109375" style="1"/>
    <col min="14592" max="14592" width="27.7109375" style="1" bestFit="1" customWidth="1"/>
    <col min="14593" max="14604" width="12.28515625" style="1" bestFit="1" customWidth="1"/>
    <col min="14605" max="14847" width="53.7109375" style="1"/>
    <col min="14848" max="14848" width="27.7109375" style="1" bestFit="1" customWidth="1"/>
    <col min="14849" max="14860" width="12.28515625" style="1" bestFit="1" customWidth="1"/>
    <col min="14861" max="15103" width="53.7109375" style="1"/>
    <col min="15104" max="15104" width="27.7109375" style="1" bestFit="1" customWidth="1"/>
    <col min="15105" max="15116" width="12.28515625" style="1" bestFit="1" customWidth="1"/>
    <col min="15117" max="15359" width="53.7109375" style="1"/>
    <col min="15360" max="15360" width="27.7109375" style="1" bestFit="1" customWidth="1"/>
    <col min="15361" max="15372" width="12.28515625" style="1" bestFit="1" customWidth="1"/>
    <col min="15373" max="15615" width="53.7109375" style="1"/>
    <col min="15616" max="15616" width="27.7109375" style="1" bestFit="1" customWidth="1"/>
    <col min="15617" max="15628" width="12.28515625" style="1" bestFit="1" customWidth="1"/>
    <col min="15629" max="15871" width="53.7109375" style="1"/>
    <col min="15872" max="15872" width="27.7109375" style="1" bestFit="1" customWidth="1"/>
    <col min="15873" max="15884" width="12.28515625" style="1" bestFit="1" customWidth="1"/>
    <col min="15885" max="16127" width="53.7109375" style="1"/>
    <col min="16128" max="16128" width="27.7109375" style="1" bestFit="1" customWidth="1"/>
    <col min="16129" max="16140" width="12.28515625" style="1" bestFit="1" customWidth="1"/>
    <col min="16141" max="16384" width="53.7109375" style="1"/>
  </cols>
  <sheetData>
    <row r="15" spans="1:21" ht="12" thickBot="1" x14ac:dyDescent="0.25"/>
    <row r="16" spans="1:21" ht="20.100000000000001" customHeight="1" thickBot="1" x14ac:dyDescent="0.25">
      <c r="A16" s="25"/>
      <c r="B16" s="61" t="s">
        <v>36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s="24" customFormat="1" ht="25.5" customHeight="1" thickBot="1" x14ac:dyDescent="0.3">
      <c r="A17" s="2" t="s">
        <v>1</v>
      </c>
      <c r="B17" s="4">
        <v>2000</v>
      </c>
      <c r="C17" s="5">
        <v>2001</v>
      </c>
      <c r="D17" s="5">
        <v>2002</v>
      </c>
      <c r="E17" s="5">
        <v>2003</v>
      </c>
      <c r="F17" s="5">
        <v>2004</v>
      </c>
      <c r="G17" s="5">
        <v>2005</v>
      </c>
      <c r="H17" s="5">
        <v>2006</v>
      </c>
      <c r="I17" s="5">
        <v>2007</v>
      </c>
      <c r="J17" s="5">
        <v>2008</v>
      </c>
      <c r="K17" s="5">
        <v>2009</v>
      </c>
      <c r="L17" s="5">
        <v>2010</v>
      </c>
      <c r="M17" s="5">
        <v>2011</v>
      </c>
      <c r="N17" s="5">
        <v>2012</v>
      </c>
      <c r="O17" s="5">
        <v>2013</v>
      </c>
      <c r="P17" s="5">
        <v>2014</v>
      </c>
      <c r="Q17" s="5">
        <v>2015</v>
      </c>
      <c r="R17" s="5">
        <v>2016</v>
      </c>
      <c r="S17" s="5">
        <v>2017</v>
      </c>
      <c r="T17" s="5">
        <v>2018</v>
      </c>
      <c r="U17" s="6" t="s">
        <v>2</v>
      </c>
    </row>
    <row r="18" spans="1:21" ht="25.5" customHeight="1" x14ac:dyDescent="0.2">
      <c r="A18" s="7" t="s">
        <v>3</v>
      </c>
      <c r="B18" s="8"/>
      <c r="C18" s="9"/>
      <c r="D18" s="9"/>
      <c r="E18" s="9"/>
      <c r="F18" s="9">
        <v>217607.86</v>
      </c>
      <c r="G18" s="9"/>
      <c r="H18" s="9">
        <v>69939.929999999993</v>
      </c>
      <c r="I18" s="9">
        <v>161666.07999999999</v>
      </c>
      <c r="J18" s="9">
        <v>5606.22</v>
      </c>
      <c r="K18" s="9">
        <v>371742.75</v>
      </c>
      <c r="L18" s="9">
        <v>575507.24</v>
      </c>
      <c r="M18" s="9">
        <v>170655.78</v>
      </c>
      <c r="N18" s="9">
        <v>250177.5</v>
      </c>
      <c r="O18" s="9">
        <v>260289.03</v>
      </c>
      <c r="P18" s="9">
        <v>36854.129999999997</v>
      </c>
      <c r="Q18" s="9">
        <v>171796.5</v>
      </c>
      <c r="R18" s="9">
        <v>602714.25</v>
      </c>
      <c r="S18" s="9">
        <v>494008.91</v>
      </c>
      <c r="T18" s="9">
        <v>131997.18</v>
      </c>
      <c r="U18" s="10">
        <v>450000</v>
      </c>
    </row>
    <row r="19" spans="1:21" ht="25.5" customHeight="1" x14ac:dyDescent="0.2">
      <c r="A19" s="11" t="s">
        <v>4</v>
      </c>
      <c r="B19" s="12"/>
      <c r="C19" s="13">
        <v>167365.31325065257</v>
      </c>
      <c r="D19" s="13">
        <v>426597.42</v>
      </c>
      <c r="E19" s="13">
        <v>397198.62</v>
      </c>
      <c r="F19" s="13">
        <v>373633</v>
      </c>
      <c r="G19" s="13">
        <v>3660</v>
      </c>
      <c r="H19" s="13">
        <v>16252.5</v>
      </c>
      <c r="I19" s="13">
        <v>110334.45</v>
      </c>
      <c r="J19" s="13">
        <v>140918.54999999999</v>
      </c>
      <c r="K19" s="13">
        <v>199419.9</v>
      </c>
      <c r="L19" s="13">
        <v>227209.25</v>
      </c>
      <c r="M19" s="13">
        <v>328916.34999999998</v>
      </c>
      <c r="N19" s="13">
        <v>350183.85</v>
      </c>
      <c r="O19" s="13">
        <v>265495.5</v>
      </c>
      <c r="P19" s="13">
        <v>357310.2</v>
      </c>
      <c r="Q19" s="13">
        <v>340977.17</v>
      </c>
      <c r="R19" s="13">
        <v>137655.32</v>
      </c>
      <c r="S19" s="13">
        <v>173233.85</v>
      </c>
      <c r="T19" s="13">
        <v>195293.56</v>
      </c>
      <c r="U19" s="14">
        <v>220000</v>
      </c>
    </row>
    <row r="20" spans="1:21" ht="25.5" customHeight="1" x14ac:dyDescent="0.2">
      <c r="A20" s="11" t="s">
        <v>5</v>
      </c>
      <c r="B20" s="12"/>
      <c r="C20" s="13">
        <v>350020.69910931855</v>
      </c>
      <c r="D20" s="13">
        <v>148637</v>
      </c>
      <c r="E20" s="13">
        <v>103485.44</v>
      </c>
      <c r="F20" s="13">
        <v>71734.62</v>
      </c>
      <c r="G20" s="13">
        <v>161950.20000000001</v>
      </c>
      <c r="H20" s="13">
        <v>116124.76</v>
      </c>
      <c r="I20" s="13">
        <v>63748.4</v>
      </c>
      <c r="J20" s="13">
        <v>61000</v>
      </c>
      <c r="K20" s="13">
        <v>49707.199999999997</v>
      </c>
      <c r="L20" s="13">
        <v>14880</v>
      </c>
      <c r="M20" s="13"/>
      <c r="N20" s="13">
        <v>0</v>
      </c>
      <c r="O20" s="13">
        <v>103220</v>
      </c>
      <c r="P20" s="13">
        <v>0</v>
      </c>
      <c r="Q20" s="13">
        <v>59441.82</v>
      </c>
      <c r="R20" s="13">
        <v>0</v>
      </c>
      <c r="S20" s="13">
        <v>88856.87</v>
      </c>
      <c r="T20" s="13">
        <v>309032.09000000003</v>
      </c>
      <c r="U20" s="14">
        <v>150000</v>
      </c>
    </row>
    <row r="21" spans="1:21" ht="25.5" customHeight="1" x14ac:dyDescent="0.2">
      <c r="A21" s="11" t="s">
        <v>6</v>
      </c>
      <c r="B21" s="12">
        <v>1318255.5732661707</v>
      </c>
      <c r="C21" s="13">
        <v>1131691.3527301752</v>
      </c>
      <c r="D21" s="13">
        <v>849072.68</v>
      </c>
      <c r="E21" s="13">
        <v>1191039.96</v>
      </c>
      <c r="F21" s="13">
        <v>1195858.77</v>
      </c>
      <c r="G21" s="13">
        <v>1111481.92</v>
      </c>
      <c r="H21" s="13">
        <v>232082.52</v>
      </c>
      <c r="I21" s="13">
        <v>706556.46</v>
      </c>
      <c r="J21" s="13">
        <v>683458.5</v>
      </c>
      <c r="K21" s="13">
        <v>917640</v>
      </c>
      <c r="L21" s="13">
        <v>4452338.01</v>
      </c>
      <c r="M21" s="13">
        <v>3331774.55</v>
      </c>
      <c r="N21" s="13">
        <v>1929827.61</v>
      </c>
      <c r="O21" s="13">
        <v>1881083.33</v>
      </c>
      <c r="P21" s="13">
        <v>626000</v>
      </c>
      <c r="Q21" s="13">
        <v>741859.28</v>
      </c>
      <c r="R21" s="13">
        <v>1151714.72</v>
      </c>
      <c r="S21" s="13">
        <v>2159732.35</v>
      </c>
      <c r="T21" s="13">
        <v>2536361.98</v>
      </c>
      <c r="U21" s="14">
        <v>3385000</v>
      </c>
    </row>
    <row r="22" spans="1:21" ht="25.5" customHeight="1" x14ac:dyDescent="0.2">
      <c r="A22" s="11" t="s">
        <v>7</v>
      </c>
      <c r="B22" s="12">
        <v>117929.14707274931</v>
      </c>
      <c r="C22" s="13">
        <v>114285.16183728765</v>
      </c>
      <c r="D22" s="13">
        <v>98100</v>
      </c>
      <c r="E22" s="13">
        <v>91620</v>
      </c>
      <c r="F22" s="13">
        <v>77860</v>
      </c>
      <c r="G22" s="13">
        <v>51320</v>
      </c>
      <c r="H22" s="13">
        <v>16200</v>
      </c>
      <c r="I22" s="13">
        <v>7680</v>
      </c>
      <c r="J22" s="13">
        <v>7936.95</v>
      </c>
      <c r="K22" s="13">
        <v>5040</v>
      </c>
      <c r="L22" s="13">
        <v>6970.5</v>
      </c>
      <c r="M22" s="13">
        <v>24130.49</v>
      </c>
      <c r="N22" s="13">
        <v>31395.45</v>
      </c>
      <c r="O22" s="13">
        <v>0</v>
      </c>
      <c r="P22" s="13">
        <v>23118.97</v>
      </c>
      <c r="Q22" s="13">
        <v>10121.629999999999</v>
      </c>
      <c r="R22" s="13">
        <v>15244.41</v>
      </c>
      <c r="S22" s="13">
        <v>11288.68</v>
      </c>
      <c r="T22" s="13">
        <v>11288.68</v>
      </c>
      <c r="U22" s="14">
        <v>20000</v>
      </c>
    </row>
    <row r="23" spans="1:21" ht="25.5" customHeight="1" x14ac:dyDescent="0.2">
      <c r="A23" s="11" t="s">
        <v>8</v>
      </c>
      <c r="B23" s="12">
        <v>22626.481473677424</v>
      </c>
      <c r="C23" s="13">
        <v>37258.39677341788</v>
      </c>
      <c r="D23" s="13">
        <v>3495.3</v>
      </c>
      <c r="E23" s="13">
        <v>51945.25</v>
      </c>
      <c r="F23" s="13">
        <v>45495.6</v>
      </c>
      <c r="G23" s="13">
        <v>3720</v>
      </c>
      <c r="H23" s="13">
        <v>26746.799999999999</v>
      </c>
      <c r="I23" s="13">
        <v>27267.599999999999</v>
      </c>
      <c r="J23" s="13">
        <v>20199.599999999999</v>
      </c>
      <c r="K23" s="13">
        <v>11160</v>
      </c>
      <c r="L23" s="13">
        <v>36040</v>
      </c>
      <c r="M23" s="13">
        <v>41640</v>
      </c>
      <c r="N23" s="13">
        <v>17220</v>
      </c>
      <c r="O23" s="13">
        <v>24000</v>
      </c>
      <c r="P23" s="13">
        <v>0</v>
      </c>
      <c r="Q23" s="13">
        <v>0</v>
      </c>
      <c r="R23" s="13">
        <v>12750</v>
      </c>
      <c r="S23" s="13">
        <v>5635.5</v>
      </c>
      <c r="T23" s="13">
        <v>3254.54</v>
      </c>
      <c r="U23" s="14">
        <v>3000</v>
      </c>
    </row>
    <row r="24" spans="1:21" ht="25.5" customHeight="1" x14ac:dyDescent="0.2">
      <c r="A24" s="11" t="s">
        <v>9</v>
      </c>
      <c r="B24" s="12">
        <v>78644.220734310205</v>
      </c>
      <c r="C24" s="13">
        <v>91286.790497745402</v>
      </c>
      <c r="D24" s="13">
        <v>49640.67</v>
      </c>
      <c r="E24" s="13"/>
      <c r="F24" s="13">
        <v>78000</v>
      </c>
      <c r="G24" s="13">
        <v>90000</v>
      </c>
      <c r="H24" s="13">
        <v>116000</v>
      </c>
      <c r="I24" s="13">
        <v>101000</v>
      </c>
      <c r="J24" s="13">
        <v>99000</v>
      </c>
      <c r="K24" s="13">
        <v>87100</v>
      </c>
      <c r="L24" s="13">
        <v>83200</v>
      </c>
      <c r="M24" s="13">
        <v>307400</v>
      </c>
      <c r="N24" s="13">
        <v>64000</v>
      </c>
      <c r="O24" s="13">
        <v>363200</v>
      </c>
      <c r="P24" s="13">
        <v>0</v>
      </c>
      <c r="Q24" s="13">
        <v>170600</v>
      </c>
      <c r="R24" s="13">
        <v>32000</v>
      </c>
      <c r="S24" s="13">
        <v>789200</v>
      </c>
      <c r="T24" s="13">
        <v>303600</v>
      </c>
      <c r="U24" s="14">
        <v>603898.02</v>
      </c>
    </row>
    <row r="25" spans="1:21" ht="25.5" customHeight="1" x14ac:dyDescent="0.2">
      <c r="A25" s="11" t="s">
        <v>10</v>
      </c>
      <c r="B25" s="12">
        <v>3767.9815765532389</v>
      </c>
      <c r="C25" s="13"/>
      <c r="D25" s="13"/>
      <c r="E25" s="13">
        <v>7800</v>
      </c>
      <c r="F25" s="13">
        <v>11600</v>
      </c>
      <c r="G25" s="13">
        <v>11280</v>
      </c>
      <c r="H25" s="13">
        <v>6400</v>
      </c>
      <c r="I25" s="13">
        <v>8640</v>
      </c>
      <c r="J25" s="13"/>
      <c r="K25" s="13">
        <v>22996</v>
      </c>
      <c r="L25" s="13">
        <v>5400</v>
      </c>
      <c r="M25" s="13">
        <v>17048</v>
      </c>
      <c r="N25" s="13">
        <v>20461.2</v>
      </c>
      <c r="O25" s="13">
        <v>21734.400000000001</v>
      </c>
      <c r="P25" s="13">
        <v>9073.6</v>
      </c>
      <c r="Q25" s="13">
        <v>14219.92</v>
      </c>
      <c r="R25" s="13">
        <v>43213.37</v>
      </c>
      <c r="S25" s="13">
        <v>25589.439999999999</v>
      </c>
      <c r="T25" s="13">
        <v>17831.759999999998</v>
      </c>
      <c r="U25" s="14"/>
    </row>
    <row r="26" spans="1:21" ht="25.5" customHeight="1" x14ac:dyDescent="0.2">
      <c r="A26" s="11" t="s">
        <v>11</v>
      </c>
      <c r="B26" s="12">
        <v>5053.309502502485</v>
      </c>
      <c r="C26" s="13"/>
      <c r="D26" s="13">
        <v>44548.5</v>
      </c>
      <c r="E26" s="13">
        <v>139465.65</v>
      </c>
      <c r="F26" s="13">
        <v>288322.28999999998</v>
      </c>
      <c r="G26" s="13">
        <v>837988.13</v>
      </c>
      <c r="H26" s="13">
        <v>217447.95</v>
      </c>
      <c r="I26" s="13">
        <v>189640.73</v>
      </c>
      <c r="J26" s="13">
        <v>116809.5</v>
      </c>
      <c r="K26" s="13">
        <v>47123.29</v>
      </c>
      <c r="L26" s="13">
        <v>130313.25</v>
      </c>
      <c r="M26" s="15">
        <v>173722.5</v>
      </c>
      <c r="N26" s="15">
        <v>145981.5</v>
      </c>
      <c r="O26" s="15">
        <v>242350</v>
      </c>
      <c r="P26" s="15">
        <v>150490</v>
      </c>
      <c r="Q26" s="15">
        <v>294079.59999999998</v>
      </c>
      <c r="R26" s="15">
        <v>193270</v>
      </c>
      <c r="S26" s="15">
        <v>248602.44</v>
      </c>
      <c r="T26" s="15">
        <v>242275.5</v>
      </c>
      <c r="U26" s="16">
        <v>300000</v>
      </c>
    </row>
    <row r="27" spans="1:21" ht="25.5" customHeight="1" x14ac:dyDescent="0.2">
      <c r="A27" s="11" t="s">
        <v>12</v>
      </c>
      <c r="B27" s="12">
        <v>75310.052826110128</v>
      </c>
      <c r="C27" s="13">
        <v>53217.781898319037</v>
      </c>
      <c r="D27" s="13">
        <v>154233.92000000001</v>
      </c>
      <c r="E27" s="13">
        <v>125411</v>
      </c>
      <c r="F27" s="13">
        <v>111314.68</v>
      </c>
      <c r="G27" s="13">
        <v>66663.399999999994</v>
      </c>
      <c r="H27" s="13">
        <v>88961.45</v>
      </c>
      <c r="I27" s="13">
        <v>84941.54</v>
      </c>
      <c r="J27" s="13">
        <v>94353.06</v>
      </c>
      <c r="K27" s="13">
        <v>113479.76</v>
      </c>
      <c r="L27" s="13">
        <v>52405.01</v>
      </c>
      <c r="M27" s="13">
        <v>132057.29</v>
      </c>
      <c r="N27" s="13">
        <v>225026.24</v>
      </c>
      <c r="O27" s="13">
        <v>180571.82</v>
      </c>
      <c r="P27" s="13">
        <v>410494.94</v>
      </c>
      <c r="Q27" s="13">
        <v>208987.33</v>
      </c>
      <c r="R27" s="13">
        <v>181607.91</v>
      </c>
      <c r="S27" s="13">
        <v>303497.65000000002</v>
      </c>
      <c r="T27" s="13">
        <v>573904.1</v>
      </c>
      <c r="U27" s="14">
        <v>808200</v>
      </c>
    </row>
    <row r="28" spans="1:21" ht="25.5" customHeight="1" x14ac:dyDescent="0.2">
      <c r="A28" s="11" t="s">
        <v>13</v>
      </c>
      <c r="B28" s="12"/>
      <c r="C28" s="13"/>
      <c r="D28" s="13"/>
      <c r="E28" s="13"/>
      <c r="F28" s="13"/>
      <c r="G28" s="13"/>
      <c r="H28" s="13"/>
      <c r="I28" s="13"/>
      <c r="J28" s="13">
        <v>4350</v>
      </c>
      <c r="K28" s="13"/>
      <c r="L28" s="13"/>
      <c r="M28" s="15"/>
      <c r="N28" s="15">
        <v>0</v>
      </c>
      <c r="O28" s="15">
        <v>0</v>
      </c>
      <c r="P28" s="15">
        <v>20000</v>
      </c>
      <c r="Q28" s="15">
        <v>7200</v>
      </c>
      <c r="R28" s="15"/>
      <c r="S28" s="15">
        <v>36800</v>
      </c>
      <c r="T28" s="15">
        <v>0</v>
      </c>
      <c r="U28" s="16">
        <v>0</v>
      </c>
    </row>
    <row r="29" spans="1:21" ht="25.5" customHeight="1" x14ac:dyDescent="0.2">
      <c r="A29" s="11" t="s">
        <v>14</v>
      </c>
      <c r="B29" s="12">
        <v>117129.69045535561</v>
      </c>
      <c r="C29" s="13">
        <v>257871.23914536228</v>
      </c>
      <c r="D29" s="13">
        <v>433948.97</v>
      </c>
      <c r="E29" s="13">
        <v>295970.83</v>
      </c>
      <c r="F29" s="13">
        <v>286919.71000000002</v>
      </c>
      <c r="G29" s="13">
        <v>181834.95</v>
      </c>
      <c r="H29" s="13">
        <v>435810.63</v>
      </c>
      <c r="I29" s="13">
        <v>315671.43</v>
      </c>
      <c r="J29" s="13">
        <v>280138.13</v>
      </c>
      <c r="K29" s="13">
        <v>88260.64</v>
      </c>
      <c r="L29" s="13">
        <v>362393.14</v>
      </c>
      <c r="M29" s="13">
        <v>187884.24</v>
      </c>
      <c r="N29" s="13">
        <v>545221.88</v>
      </c>
      <c r="O29" s="13">
        <v>249098</v>
      </c>
      <c r="P29" s="15">
        <v>182400</v>
      </c>
      <c r="Q29" s="15">
        <v>396261.5</v>
      </c>
      <c r="R29" s="15">
        <v>398530</v>
      </c>
      <c r="S29" s="15">
        <v>806326.3</v>
      </c>
      <c r="T29" s="15">
        <v>352276.8</v>
      </c>
      <c r="U29" s="16">
        <v>399000</v>
      </c>
    </row>
    <row r="30" spans="1:21" ht="25.5" customHeight="1" x14ac:dyDescent="0.2">
      <c r="A30" s="11" t="s">
        <v>15</v>
      </c>
      <c r="B30" s="12">
        <v>398542.13818080857</v>
      </c>
      <c r="C30" s="13">
        <v>173838.30896953141</v>
      </c>
      <c r="D30" s="13">
        <v>171251.38</v>
      </c>
      <c r="E30" s="13">
        <v>247023.67</v>
      </c>
      <c r="F30" s="13">
        <v>154596</v>
      </c>
      <c r="G30" s="13">
        <v>199320</v>
      </c>
      <c r="H30" s="13">
        <v>243142.39999999999</v>
      </c>
      <c r="I30" s="13">
        <v>329256</v>
      </c>
      <c r="J30" s="13">
        <v>232520</v>
      </c>
      <c r="K30" s="13">
        <v>236072</v>
      </c>
      <c r="L30" s="13">
        <v>300972</v>
      </c>
      <c r="M30" s="13">
        <v>261024.64000000001</v>
      </c>
      <c r="N30" s="13">
        <v>77266</v>
      </c>
      <c r="O30" s="13">
        <v>1120919.48</v>
      </c>
      <c r="P30" s="13">
        <v>1205691.1200000001</v>
      </c>
      <c r="Q30" s="13">
        <v>1889982.64</v>
      </c>
      <c r="R30" s="15">
        <v>1049004.1200000001</v>
      </c>
      <c r="S30" s="15">
        <v>805013.95</v>
      </c>
      <c r="T30" s="15">
        <v>687499.35</v>
      </c>
      <c r="U30" s="16">
        <v>801000</v>
      </c>
    </row>
    <row r="31" spans="1:21" ht="25.5" customHeight="1" x14ac:dyDescent="0.2">
      <c r="A31" s="11" t="s">
        <v>16</v>
      </c>
      <c r="B31" s="12">
        <v>175012.82848990703</v>
      </c>
      <c r="C31" s="13">
        <v>33763.098074115209</v>
      </c>
      <c r="D31" s="13">
        <v>25544</v>
      </c>
      <c r="E31" s="13">
        <v>18848</v>
      </c>
      <c r="F31" s="13">
        <v>16263.84</v>
      </c>
      <c r="G31" s="13"/>
      <c r="H31" s="13">
        <v>11408</v>
      </c>
      <c r="I31" s="13">
        <v>23312</v>
      </c>
      <c r="J31" s="13">
        <v>33678.400000000001</v>
      </c>
      <c r="K31" s="13">
        <v>48211.199999999997</v>
      </c>
      <c r="L31" s="13">
        <v>55155.199999999997</v>
      </c>
      <c r="M31" s="13"/>
      <c r="N31" s="13">
        <v>29264</v>
      </c>
      <c r="O31" s="13">
        <v>29264</v>
      </c>
      <c r="P31" s="13">
        <v>8924.17</v>
      </c>
      <c r="Q31" s="13">
        <v>0</v>
      </c>
      <c r="R31" s="13">
        <v>0</v>
      </c>
      <c r="S31" s="15"/>
      <c r="T31" s="15"/>
      <c r="U31" s="16"/>
    </row>
    <row r="32" spans="1:21" ht="25.5" customHeight="1" x14ac:dyDescent="0.2">
      <c r="A32" s="11" t="s">
        <v>17</v>
      </c>
      <c r="B32" s="12">
        <v>763997.92761013284</v>
      </c>
      <c r="C32" s="13">
        <v>645532.31416042184</v>
      </c>
      <c r="D32" s="13">
        <v>404266.46</v>
      </c>
      <c r="E32" s="13">
        <v>613985.27</v>
      </c>
      <c r="F32" s="13">
        <v>305507.71999999997</v>
      </c>
      <c r="G32" s="13">
        <v>411735.73</v>
      </c>
      <c r="H32" s="13">
        <v>415218.81</v>
      </c>
      <c r="I32" s="13">
        <v>482385.74</v>
      </c>
      <c r="J32" s="13">
        <v>369780.69</v>
      </c>
      <c r="K32" s="13">
        <v>363581.27</v>
      </c>
      <c r="L32" s="13">
        <v>344316.5</v>
      </c>
      <c r="M32" s="13">
        <v>1205876.8999999999</v>
      </c>
      <c r="N32" s="13">
        <v>279109.89</v>
      </c>
      <c r="O32" s="13">
        <v>282116.40000000002</v>
      </c>
      <c r="P32" s="13">
        <v>641055.32999999996</v>
      </c>
      <c r="Q32" s="13">
        <v>1029180.41</v>
      </c>
      <c r="R32" s="13">
        <v>690967.13</v>
      </c>
      <c r="S32" s="13">
        <v>752105.83</v>
      </c>
      <c r="T32" s="15">
        <v>839830.54</v>
      </c>
      <c r="U32" s="16">
        <v>800000</v>
      </c>
    </row>
    <row r="33" spans="1:21" ht="25.5" customHeight="1" x14ac:dyDescent="0.2">
      <c r="A33" s="11" t="s">
        <v>18</v>
      </c>
      <c r="B33" s="12">
        <v>86693.075590172506</v>
      </c>
      <c r="C33" s="13">
        <v>256349.14811390211</v>
      </c>
      <c r="D33" s="13">
        <v>262027.83</v>
      </c>
      <c r="E33" s="13">
        <v>305910</v>
      </c>
      <c r="F33" s="13">
        <v>46866.25</v>
      </c>
      <c r="G33" s="13">
        <v>67360</v>
      </c>
      <c r="H33" s="13">
        <v>78557.5</v>
      </c>
      <c r="I33" s="13">
        <v>103770</v>
      </c>
      <c r="J33" s="13">
        <v>329219.5</v>
      </c>
      <c r="K33" s="13">
        <v>343244</v>
      </c>
      <c r="L33" s="13">
        <v>364084</v>
      </c>
      <c r="M33" s="13">
        <v>391928</v>
      </c>
      <c r="N33" s="13">
        <v>298156</v>
      </c>
      <c r="O33" s="13">
        <v>245288</v>
      </c>
      <c r="P33" s="13">
        <v>546874.5</v>
      </c>
      <c r="Q33" s="13">
        <v>248625</v>
      </c>
      <c r="R33" s="13">
        <v>510129</v>
      </c>
      <c r="S33" s="13">
        <v>665673.77</v>
      </c>
      <c r="T33" s="13">
        <v>597142.91</v>
      </c>
      <c r="U33" s="14">
        <v>500000</v>
      </c>
    </row>
    <row r="34" spans="1:21" ht="25.5" customHeight="1" x14ac:dyDescent="0.2">
      <c r="A34" s="11" t="s">
        <v>19</v>
      </c>
      <c r="B34" s="12"/>
      <c r="C34" s="13"/>
      <c r="D34" s="13">
        <v>12469.37</v>
      </c>
      <c r="E34" s="13">
        <v>20476.54</v>
      </c>
      <c r="F34" s="13">
        <v>5652.12</v>
      </c>
      <c r="G34" s="13"/>
      <c r="H34" s="13"/>
      <c r="I34" s="13"/>
      <c r="J34" s="13"/>
      <c r="K34" s="13"/>
      <c r="L34" s="13">
        <v>92112</v>
      </c>
      <c r="M34" s="13">
        <v>11220</v>
      </c>
      <c r="N34" s="13">
        <v>85280</v>
      </c>
      <c r="O34" s="13">
        <v>0</v>
      </c>
      <c r="P34" s="13">
        <v>0</v>
      </c>
      <c r="Q34" s="13"/>
      <c r="R34" s="13"/>
      <c r="S34" s="13"/>
      <c r="T34" s="13"/>
      <c r="U34" s="14"/>
    </row>
    <row r="35" spans="1:21" ht="25.5" customHeight="1" x14ac:dyDescent="0.2">
      <c r="A35" s="11" t="s">
        <v>20</v>
      </c>
      <c r="B35" s="12">
        <v>72583.224053604499</v>
      </c>
      <c r="C35" s="13"/>
      <c r="D35" s="13">
        <v>18234.82</v>
      </c>
      <c r="E35" s="13">
        <v>31284.11</v>
      </c>
      <c r="F35" s="13">
        <v>31285.200000000001</v>
      </c>
      <c r="G35" s="13">
        <v>31285.200000000001</v>
      </c>
      <c r="H35" s="13">
        <v>41645.4</v>
      </c>
      <c r="I35" s="13">
        <v>22282.799999999999</v>
      </c>
      <c r="J35" s="13">
        <v>73317.600000000006</v>
      </c>
      <c r="K35" s="13">
        <v>24439.200000000001</v>
      </c>
      <c r="L35" s="13">
        <v>74130</v>
      </c>
      <c r="M35" s="13">
        <v>117992.16</v>
      </c>
      <c r="N35" s="13">
        <v>143767.5</v>
      </c>
      <c r="O35" s="13">
        <v>84500</v>
      </c>
      <c r="P35" s="13">
        <v>124552.2</v>
      </c>
      <c r="Q35" s="13">
        <v>118166.39999999999</v>
      </c>
      <c r="R35" s="13">
        <v>91965.6</v>
      </c>
      <c r="S35" s="13">
        <v>71118</v>
      </c>
      <c r="T35" s="13">
        <v>56618.400000000001</v>
      </c>
      <c r="U35" s="14">
        <v>99000</v>
      </c>
    </row>
    <row r="36" spans="1:21" ht="25.5" customHeight="1" thickBot="1" x14ac:dyDescent="0.25">
      <c r="A36" s="17" t="s">
        <v>21</v>
      </c>
      <c r="B36" s="18"/>
      <c r="C36" s="19"/>
      <c r="D36" s="19">
        <v>5949.48</v>
      </c>
      <c r="E36" s="19">
        <v>2974.8</v>
      </c>
      <c r="F36" s="19"/>
      <c r="G36" s="19">
        <v>120727.3</v>
      </c>
      <c r="H36" s="19">
        <v>15369.8</v>
      </c>
      <c r="I36" s="19">
        <v>15369.8</v>
      </c>
      <c r="J36" s="19">
        <v>56400</v>
      </c>
      <c r="K36" s="19">
        <v>55500</v>
      </c>
      <c r="L36" s="19">
        <v>52950</v>
      </c>
      <c r="M36" s="19">
        <v>147500</v>
      </c>
      <c r="N36" s="19">
        <v>85800</v>
      </c>
      <c r="O36" s="19">
        <v>31650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20"/>
    </row>
    <row r="37" spans="1:21" ht="25.5" customHeight="1" thickBot="1" x14ac:dyDescent="0.25">
      <c r="A37" s="3" t="s">
        <v>22</v>
      </c>
      <c r="B37" s="21">
        <v>3235545.6508320542</v>
      </c>
      <c r="C37" s="21">
        <v>3312479.6045602495</v>
      </c>
      <c r="D37" s="21">
        <v>3108017.8</v>
      </c>
      <c r="E37" s="21">
        <v>3644439.1399999997</v>
      </c>
      <c r="F37" s="21">
        <v>3318517.66</v>
      </c>
      <c r="G37" s="21">
        <v>3350326.83</v>
      </c>
      <c r="H37" s="21">
        <v>2147308.4499999997</v>
      </c>
      <c r="I37" s="21">
        <v>2753523.0299999993</v>
      </c>
      <c r="J37" s="21">
        <v>2608686.6999999997</v>
      </c>
      <c r="K37" s="21">
        <v>2984717.2100000004</v>
      </c>
      <c r="L37" s="21">
        <v>7230376.0999999996</v>
      </c>
      <c r="M37" s="21">
        <v>6850770.9000000004</v>
      </c>
      <c r="N37" s="21">
        <v>4578138.620000001</v>
      </c>
      <c r="O37" s="21">
        <v>5384779.9600000009</v>
      </c>
      <c r="P37" s="21">
        <v>4342839.16</v>
      </c>
      <c r="Q37" s="21">
        <v>5701499.2000000002</v>
      </c>
      <c r="R37" s="21">
        <v>5110765.83</v>
      </c>
      <c r="S37" s="21">
        <v>7436683.540000001</v>
      </c>
      <c r="T37" s="21">
        <v>6858207.3899999997</v>
      </c>
      <c r="U37" s="21">
        <v>8539098.0199999996</v>
      </c>
    </row>
    <row r="39" spans="1:21" x14ac:dyDescent="0.2">
      <c r="A39" s="22" t="s">
        <v>23</v>
      </c>
    </row>
    <row r="40" spans="1:21" x14ac:dyDescent="0.2">
      <c r="A40" s="23" t="s">
        <v>24</v>
      </c>
    </row>
    <row r="41" spans="1:21" x14ac:dyDescent="0.2">
      <c r="A41" s="23" t="s">
        <v>25</v>
      </c>
      <c r="M41" s="26"/>
    </row>
  </sheetData>
  <sheetProtection algorithmName="SHA-512" hashValue="QEYjhJTwlivtZ/ubw5b3CtrBocIcx3o2arJn10Kop34RaP698KcM3tuD2Red/4vcX/bTz3fQ65Yb7I20KvWxxQ==" saltValue="tI+BkWLrr6Z03t08LF4Mgw==" spinCount="100000" sheet="1" objects="1" scenarios="1" formatCells="0" formatColumns="0" formatRows="0" insertColumns="0" insertRows="0" insertHyperlinks="0" deleteColumns="0" deleteRows="0" sort="0" autoFilter="0" pivotTables="0"/>
  <mergeCells count="1">
    <mergeCell ref="B16:U16"/>
  </mergeCells>
  <pageMargins left="0.7" right="0.7" top="0.75" bottom="0.75" header="0.3" footer="0.3"/>
  <pageSetup paperSize="9"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9CDE481C194346AC1C3181CA8EF29F" ma:contentTypeVersion="26" ma:contentTypeDescription="Crée un document." ma:contentTypeScope="" ma:versionID="85842a63cf0b2773fb394843cb80b385">
  <xsd:schema xmlns:xsd="http://www.w3.org/2001/XMLSchema" xmlns:xs="http://www.w3.org/2001/XMLSchema" xmlns:p="http://schemas.microsoft.com/office/2006/metadata/properties" xmlns:ns2="e604605e-22fb-409f-92c1-68be77b310f8" xmlns:ns3="7e7c50e0-05bd-4ad3-bbcd-fcac9451d0c9" targetNamespace="http://schemas.microsoft.com/office/2006/metadata/properties" ma:root="true" ma:fieldsID="6b41038bdbade03d47dbd1a73f30902a" ns2:_="" ns3:_="">
    <xsd:import namespace="e604605e-22fb-409f-92c1-68be77b310f8"/>
    <xsd:import namespace="7e7c50e0-05bd-4ad3-bbcd-fcac9451d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Fichier" minOccurs="0"/>
                <xsd:element ref="ns2:Document_travail" minOccurs="0"/>
                <xsd:element ref="ns2:Apublier" minOccurs="0"/>
                <xsd:element ref="ns2:Langue" minOccurs="0"/>
                <xsd:element ref="ns3:SharedWithUsers" minOccurs="0"/>
                <xsd:element ref="ns3:SharedWithDetails" minOccurs="0"/>
                <xsd:element ref="ns2:UA" minOccurs="0"/>
                <xsd:element ref="ns2:MediaLengthInSeconds" minOccurs="0"/>
                <xsd:element ref="ns2:Publication" minOccurs="0"/>
                <xsd:element ref="ns2:Ann_x00e9_e" minOccurs="0"/>
                <xsd:element ref="ns2:Objet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4605e-22fb-409f-92c1-68be77b310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Fichier" ma:index="16" nillable="true" ma:displayName="Fichier" ma:format="Dropdown" ma:internalName="Fichier">
      <xsd:simpleType>
        <xsd:union memberTypes="dms:Text">
          <xsd:simpleType>
            <xsd:restriction base="dms:Choice">
              <xsd:enumeration value="Word"/>
              <xsd:enumeration value="Excel"/>
              <xsd:enumeration value="PowerPoint"/>
              <xsd:enumeration value="pdf"/>
              <xsd:enumeration value="jpg"/>
              <xsd:enumeration value="png"/>
              <xsd:enumeration value="gif"/>
              <xsd:enumeration value="Ai"/>
              <xsd:enumeration value="Id"/>
              <xsd:enumeration value="Ps"/>
            </xsd:restriction>
          </xsd:simpleType>
        </xsd:union>
      </xsd:simpleType>
    </xsd:element>
    <xsd:element name="Document_travail" ma:index="17" nillable="true" ma:displayName="Type_document" ma:format="Dropdown" ma:internalName="Document_travail">
      <xsd:simpleType>
        <xsd:restriction base="dms:Choice">
          <xsd:enumeration value="Loi"/>
          <xsd:enumeration value="Ordonnance"/>
          <xsd:enumeration value="Décret"/>
          <xsd:enumeration value="Arrêté_Gouvernement"/>
          <xsd:enumeration value="Arrêté_ministériel"/>
          <xsd:enumeration value="Arrêté_Cocom"/>
          <xsd:enumeration value="Arrêté_Cocof"/>
          <xsd:enumeration value="Arrêté_VGC"/>
          <xsd:enumeration value="Circulaire"/>
          <xsd:enumeration value="Convention"/>
          <xsd:enumeration value="Directive"/>
          <xsd:enumeration value="Règlement"/>
        </xsd:restriction>
      </xsd:simpleType>
    </xsd:element>
    <xsd:element name="Apublier" ma:index="18" nillable="true" ma:displayName="Statut" ma:format="Dropdown" ma:internalName="Apubli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n cours"/>
                    <xsd:enumeration value="A publier"/>
                    <xsd:enumeration value="A supprimer"/>
                    <xsd:enumeration value="Publié"/>
                    <xsd:enumeration value="Validé"/>
                    <xsd:enumeration value="Transmis Dircom"/>
                  </xsd:restriction>
                </xsd:simpleType>
              </xsd:element>
            </xsd:sequence>
          </xsd:extension>
        </xsd:complexContent>
      </xsd:complexType>
    </xsd:element>
    <xsd:element name="Langue" ma:index="19" nillable="true" ma:displayName="Langue" ma:format="Dropdown" ma:internalName="Langue">
      <xsd:simpleType>
        <xsd:restriction base="dms:Choice">
          <xsd:enumeration value="FR"/>
          <xsd:enumeration value="NL"/>
          <xsd:enumeration value="FR_NL"/>
        </xsd:restriction>
      </xsd:simpleType>
    </xsd:element>
    <xsd:element name="UA" ma:index="22" nillable="true" ma:displayName="UA" ma:format="Dropdown" ma:internalName="UA">
      <xsd:simpleType>
        <xsd:restriction base="dms:Choice">
          <xsd:enumeration value="BPL"/>
          <xsd:enumeration value="DG"/>
          <xsd:enumeration value="AFJ"/>
          <xsd:enumeration value="DFL"/>
          <xsd:enumeration value="DIN"/>
          <xsd:enumeration value="DPL"/>
          <xsd:enumeration value="DSF"/>
          <xsd:enumeration value="ISP"/>
          <xsd:enumeration value="MPU"/>
        </xsd:restriction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Publication" ma:index="26" nillable="true" ma:displayName="Support_Canal" ma:format="Dropdown" ma:internalName="Publication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Intranet_BPL"/>
                        <xsd:enumeration value="Site_BPL"/>
                        <xsd:enumeration value="Site_Elections"/>
                        <xsd:enumeration value="Site_SPRB"/>
                        <xsd:enumeration value="1035"/>
                        <xsd:enumeration value="Rapport_activités"/>
                        <xsd:enumeration value="Newsletter"/>
                        <xsd:enumeration value="Digital Signage"/>
                        <xsd:enumeration value="Intranet_SPRB"/>
                        <xsd:enumeration value="Letsigni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Ann_x00e9_e" ma:index="27" nillable="true" ma:displayName="Année" ma:format="Dropdown" ma:internalName="Ann_x00e9_e">
      <xsd:simpleType>
        <xsd:union memberTypes="dms:Text">
          <xsd:simpleType>
            <xsd:restriction base="dms:Choice">
              <xsd:enumeration value="2020"/>
              <xsd:enumeration value="2021"/>
              <xsd:enumeration value="2022"/>
              <xsd:enumeration value="2023"/>
            </xsd:restriction>
          </xsd:simpleType>
        </xsd:union>
      </xsd:simpleType>
    </xsd:element>
    <xsd:element name="Objet" ma:index="28" nillable="true" ma:displayName="Produits" ma:format="Dropdown" ma:internalName="Obje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tualités"/>
                    <xsd:enumeration value="Avis"/>
                    <xsd:enumeration value="Données chiffrées"/>
                    <xsd:enumeration value="Fiche technique"/>
                    <xsd:enumeration value="Focus"/>
                    <xsd:enumeration value="Formulaire en ligne"/>
                    <xsd:enumeration value="Formulaire (.pdf)"/>
                    <xsd:enumeration value="Guide"/>
                    <xsd:enumeration value="Newsletter"/>
                    <xsd:enumeration value="Rapport"/>
                    <xsd:enumeration value="Législation"/>
                    <xsd:enumeration value="Illustration, photo"/>
                    <xsd:enumeration value="Vidéo"/>
                    <xsd:enumeration value="Logo"/>
                  </xsd:restriction>
                </xsd:simpleType>
              </xsd:element>
            </xsd:sequence>
          </xsd:extension>
        </xsd:complexContent>
      </xsd:complexType>
    </xsd:element>
    <xsd:element name="lcf76f155ced4ddcb4097134ff3c332f" ma:index="30" nillable="true" ma:taxonomy="true" ma:internalName="lcf76f155ced4ddcb4097134ff3c332f" ma:taxonomyFieldName="MediaServiceImageTags" ma:displayName="Balises d’images" ma:readOnly="false" ma:fieldId="{5cf76f15-5ced-4ddc-b409-7134ff3c332f}" ma:taxonomyMulti="true" ma:sspId="57b2d657-d973-4862-aa1b-1284b69771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c50e0-05bd-4ad3-bbcd-fcac9451d0c9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chier xmlns="e604605e-22fb-409f-92c1-68be77b310f8">Excel</Fichier>
    <Document_travail xmlns="e604605e-22fb-409f-92c1-68be77b310f8">false</Document_travail>
    <Apublier xmlns="e604605e-22fb-409f-92c1-68be77b310f8">
      <Value>Publié</Value>
    </Apublier>
    <Langue xmlns="e604605e-22fb-409f-92c1-68be77b310f8" xsi:nil="true"/>
    <Ann_x00e9_e xmlns="e604605e-22fb-409f-92c1-68be77b310f8" xsi:nil="true"/>
    <UA xmlns="e604605e-22fb-409f-92c1-68be77b310f8" xsi:nil="true"/>
    <lcf76f155ced4ddcb4097134ff3c332f xmlns="e604605e-22fb-409f-92c1-68be77b310f8">
      <Terms xmlns="http://schemas.microsoft.com/office/infopath/2007/PartnerControls"/>
    </lcf76f155ced4ddcb4097134ff3c332f>
    <Publication xmlns="e604605e-22fb-409f-92c1-68be77b310f8" xsi:nil="true"/>
    <Objet xmlns="e604605e-22fb-409f-92c1-68be77b310f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6CF86E-5B3E-4922-A794-C47E7319C4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4605e-22fb-409f-92c1-68be77b310f8"/>
    <ds:schemaRef ds:uri="7e7c50e0-05bd-4ad3-bbcd-fcac9451d0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F1B665-88F4-4D42-87E6-9A153420873F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7e7c50e0-05bd-4ad3-bbcd-fcac9451d0c9"/>
    <ds:schemaRef ds:uri="http://purl.org/dc/dcmitype/"/>
    <ds:schemaRef ds:uri="http://schemas.microsoft.com/office/infopath/2007/PartnerControls"/>
    <ds:schemaRef ds:uri="http://schemas.microsoft.com/office/2006/metadata/properties"/>
    <ds:schemaRef ds:uri="e604605e-22fb-409f-92c1-68be77b310f8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B30594F-149A-4C8D-8EA5-14C09E6F493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fba054c-0ace-42fc-8ddf-f56c5f5b6712}" enabled="1" method="Standard" siteId="{3e9f03cd-0512-46dc-b0d4-bb48fa70fcf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IPP | PB</vt:lpstr>
      <vt:lpstr>IPP | PB (%)</vt:lpstr>
      <vt:lpstr>PRI | OV</vt:lpstr>
      <vt:lpstr>PRI | OV (cent)</vt:lpstr>
      <vt:lpstr>361-04</vt:lpstr>
      <vt:lpstr>364-23</vt:lpstr>
      <vt:lpstr>364-34</vt:lpstr>
      <vt:lpstr>364-24</vt:lpstr>
      <vt:lpstr>364-26</vt:lpstr>
      <vt:lpstr>366-07</vt:lpstr>
      <vt:lpstr>366-14</vt:lpstr>
      <vt:lpstr>367-10</vt:lpstr>
      <vt:lpstr>367-15</vt:lpstr>
      <vt:lpstr>'IPP | PB (%)'!Impression_des_titres</vt:lpstr>
    </vt:vector>
  </TitlesOfParts>
  <Manager/>
  <Company>MRBC-MBHG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Anne-Laure BONNEAU</dc:creator>
  <cp:keywords/>
  <dc:description/>
  <cp:lastModifiedBy>DAUW Véronique</cp:lastModifiedBy>
  <cp:revision/>
  <dcterms:created xsi:type="dcterms:W3CDTF">2013-12-02T09:29:08Z</dcterms:created>
  <dcterms:modified xsi:type="dcterms:W3CDTF">2026-09-24T14:04:23Z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0x010100F89CDE481C194346AC1C3181CA8EF29F</vt:lpwstr>
  </property>
  <property fmtid="{D5CDD505-2E9C-101B-9397-08002B2CF9AE}" pid="3" name="MediaServiceImageTags">
    <vt:lpwstr/>
  </property>
</Properties>
</file>